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SO 01 1.4.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1.4.1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1.4.1 Pol'!$A$1:$W$304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60" i="1" l="1"/>
  <c r="I59" i="1"/>
  <c r="I58" i="1"/>
  <c r="I56" i="1"/>
  <c r="I55" i="1"/>
  <c r="I54" i="1"/>
  <c r="I53" i="1"/>
  <c r="I52" i="1"/>
  <c r="I50" i="1"/>
  <c r="I49" i="1"/>
  <c r="BA133" i="12"/>
  <c r="BA28" i="12"/>
  <c r="BA14" i="12"/>
  <c r="BA12" i="12"/>
  <c r="V8" i="12"/>
  <c r="G9" i="12"/>
  <c r="G8" i="12" s="1"/>
  <c r="I9" i="12"/>
  <c r="I8" i="12" s="1"/>
  <c r="K9" i="12"/>
  <c r="K8" i="12" s="1"/>
  <c r="M9" i="12"/>
  <c r="O9" i="12"/>
  <c r="O8" i="12" s="1"/>
  <c r="Q9" i="12"/>
  <c r="V9" i="12"/>
  <c r="G11" i="12"/>
  <c r="I11" i="12"/>
  <c r="K11" i="12"/>
  <c r="M11" i="12"/>
  <c r="O11" i="12"/>
  <c r="Q11" i="12"/>
  <c r="V11" i="12"/>
  <c r="G13" i="12"/>
  <c r="I13" i="12"/>
  <c r="K13" i="12"/>
  <c r="O13" i="12"/>
  <c r="Q13" i="12"/>
  <c r="Q8" i="12" s="1"/>
  <c r="V13" i="12"/>
  <c r="G16" i="12"/>
  <c r="I16" i="12"/>
  <c r="K16" i="12"/>
  <c r="M16" i="12"/>
  <c r="O16" i="12"/>
  <c r="Q16" i="12"/>
  <c r="V16" i="12"/>
  <c r="V18" i="12"/>
  <c r="G19" i="12"/>
  <c r="M19" i="12" s="1"/>
  <c r="M18" i="12" s="1"/>
  <c r="I19" i="12"/>
  <c r="I18" i="12" s="1"/>
  <c r="K19" i="12"/>
  <c r="O19" i="12"/>
  <c r="Q19" i="12"/>
  <c r="V19" i="12"/>
  <c r="G20" i="12"/>
  <c r="I20" i="12"/>
  <c r="K20" i="12"/>
  <c r="M20" i="12"/>
  <c r="O20" i="12"/>
  <c r="O18" i="12" s="1"/>
  <c r="Q20" i="12"/>
  <c r="Q18" i="12" s="1"/>
  <c r="V20" i="12"/>
  <c r="G21" i="12"/>
  <c r="I21" i="12"/>
  <c r="K21" i="12"/>
  <c r="K18" i="12" s="1"/>
  <c r="M21" i="12"/>
  <c r="O21" i="12"/>
  <c r="Q21" i="12"/>
  <c r="V21" i="12"/>
  <c r="G23" i="12"/>
  <c r="I23" i="12"/>
  <c r="I22" i="12" s="1"/>
  <c r="K23" i="12"/>
  <c r="K22" i="12" s="1"/>
  <c r="O23" i="12"/>
  <c r="O22" i="12" s="1"/>
  <c r="Q23" i="12"/>
  <c r="Q22" i="12" s="1"/>
  <c r="V23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V22" i="12" s="1"/>
  <c r="G30" i="12"/>
  <c r="M30" i="12" s="1"/>
  <c r="I30" i="12"/>
  <c r="K30" i="12"/>
  <c r="O30" i="12"/>
  <c r="Q30" i="12"/>
  <c r="V30" i="12"/>
  <c r="G34" i="12"/>
  <c r="I34" i="12"/>
  <c r="K34" i="12"/>
  <c r="M34" i="12"/>
  <c r="O34" i="12"/>
  <c r="Q34" i="12"/>
  <c r="V34" i="12"/>
  <c r="G36" i="12"/>
  <c r="M36" i="12" s="1"/>
  <c r="I36" i="12"/>
  <c r="K36" i="12"/>
  <c r="O36" i="12"/>
  <c r="Q36" i="12"/>
  <c r="V36" i="12"/>
  <c r="G40" i="12"/>
  <c r="I40" i="12"/>
  <c r="K40" i="12"/>
  <c r="M40" i="12"/>
  <c r="O40" i="12"/>
  <c r="Q40" i="12"/>
  <c r="V40" i="12"/>
  <c r="G42" i="12"/>
  <c r="I42" i="12"/>
  <c r="K42" i="12"/>
  <c r="M42" i="12"/>
  <c r="O42" i="12"/>
  <c r="Q42" i="12"/>
  <c r="V42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55" i="12"/>
  <c r="I55" i="12"/>
  <c r="K55" i="12"/>
  <c r="M55" i="12"/>
  <c r="O55" i="12"/>
  <c r="Q55" i="12"/>
  <c r="V55" i="12"/>
  <c r="G60" i="12"/>
  <c r="I60" i="12"/>
  <c r="K60" i="12"/>
  <c r="M60" i="12"/>
  <c r="O60" i="12"/>
  <c r="Q60" i="12"/>
  <c r="V60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V79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101" i="12"/>
  <c r="G100" i="12" s="1"/>
  <c r="I101" i="12"/>
  <c r="I100" i="12" s="1"/>
  <c r="K101" i="12"/>
  <c r="K100" i="12" s="1"/>
  <c r="O101" i="12"/>
  <c r="O100" i="12" s="1"/>
  <c r="Q101" i="12"/>
  <c r="Q100" i="12" s="1"/>
  <c r="V101" i="12"/>
  <c r="V100" i="12" s="1"/>
  <c r="G104" i="12"/>
  <c r="I104" i="12"/>
  <c r="K104" i="12"/>
  <c r="M104" i="12"/>
  <c r="O104" i="12"/>
  <c r="Q104" i="12"/>
  <c r="V104" i="12"/>
  <c r="G106" i="12"/>
  <c r="M106" i="12" s="1"/>
  <c r="I106" i="12"/>
  <c r="I105" i="12" s="1"/>
  <c r="K106" i="12"/>
  <c r="O106" i="12"/>
  <c r="Q106" i="12"/>
  <c r="V106" i="12"/>
  <c r="G108" i="12"/>
  <c r="I108" i="12"/>
  <c r="K108" i="12"/>
  <c r="M108" i="12"/>
  <c r="O108" i="12"/>
  <c r="O105" i="12" s="1"/>
  <c r="Q108" i="12"/>
  <c r="Q105" i="12" s="1"/>
  <c r="V108" i="12"/>
  <c r="G111" i="12"/>
  <c r="I111" i="12"/>
  <c r="K111" i="12"/>
  <c r="K105" i="12" s="1"/>
  <c r="M111" i="12"/>
  <c r="O111" i="12"/>
  <c r="Q111" i="12"/>
  <c r="V111" i="12"/>
  <c r="G112" i="12"/>
  <c r="M112" i="12" s="1"/>
  <c r="I112" i="12"/>
  <c r="K112" i="12"/>
  <c r="O112" i="12"/>
  <c r="Q112" i="12"/>
  <c r="V112" i="12"/>
  <c r="V105" i="12" s="1"/>
  <c r="G113" i="12"/>
  <c r="M113" i="12" s="1"/>
  <c r="I113" i="12"/>
  <c r="K113" i="12"/>
  <c r="O113" i="12"/>
  <c r="Q113" i="12"/>
  <c r="V113" i="12"/>
  <c r="G115" i="12"/>
  <c r="I115" i="12"/>
  <c r="K115" i="12"/>
  <c r="M115" i="12"/>
  <c r="O115" i="12"/>
  <c r="Q115" i="12"/>
  <c r="V115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6" i="12"/>
  <c r="I126" i="12"/>
  <c r="K126" i="12"/>
  <c r="M126" i="12"/>
  <c r="O126" i="12"/>
  <c r="Q126" i="12"/>
  <c r="V126" i="12"/>
  <c r="G128" i="12"/>
  <c r="I128" i="12"/>
  <c r="K128" i="12"/>
  <c r="M128" i="12"/>
  <c r="O128" i="12"/>
  <c r="Q128" i="12"/>
  <c r="V128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42" i="12"/>
  <c r="I142" i="12"/>
  <c r="K142" i="12"/>
  <c r="M142" i="12"/>
  <c r="O142" i="12"/>
  <c r="Q142" i="12"/>
  <c r="V142" i="12"/>
  <c r="G147" i="12"/>
  <c r="I147" i="12"/>
  <c r="K147" i="12"/>
  <c r="M147" i="12"/>
  <c r="O147" i="12"/>
  <c r="Q147" i="12"/>
  <c r="V147" i="12"/>
  <c r="G154" i="12"/>
  <c r="M154" i="12" s="1"/>
  <c r="I154" i="12"/>
  <c r="K154" i="12"/>
  <c r="O154" i="12"/>
  <c r="Q154" i="12"/>
  <c r="V154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8" i="12"/>
  <c r="G157" i="12" s="1"/>
  <c r="I158" i="12"/>
  <c r="I157" i="12" s="1"/>
  <c r="K158" i="12"/>
  <c r="K157" i="12" s="1"/>
  <c r="O158" i="12"/>
  <c r="O157" i="12" s="1"/>
  <c r="Q158" i="12"/>
  <c r="Q157" i="12" s="1"/>
  <c r="V158" i="12"/>
  <c r="G161" i="12"/>
  <c r="I161" i="12"/>
  <c r="K161" i="12"/>
  <c r="M161" i="12"/>
  <c r="O161" i="12"/>
  <c r="Q161" i="12"/>
  <c r="V161" i="12"/>
  <c r="G164" i="12"/>
  <c r="M164" i="12" s="1"/>
  <c r="I164" i="12"/>
  <c r="K164" i="12"/>
  <c r="O164" i="12"/>
  <c r="Q164" i="12"/>
  <c r="V164" i="12"/>
  <c r="V157" i="12" s="1"/>
  <c r="G167" i="12"/>
  <c r="M167" i="12" s="1"/>
  <c r="I167" i="12"/>
  <c r="K167" i="12"/>
  <c r="O167" i="12"/>
  <c r="Q167" i="12"/>
  <c r="V167" i="12"/>
  <c r="G170" i="12"/>
  <c r="I170" i="12"/>
  <c r="K170" i="12"/>
  <c r="M170" i="12"/>
  <c r="O170" i="12"/>
  <c r="Q170" i="12"/>
  <c r="V170" i="12"/>
  <c r="G173" i="12"/>
  <c r="M173" i="12" s="1"/>
  <c r="I173" i="12"/>
  <c r="K173" i="12"/>
  <c r="O173" i="12"/>
  <c r="Q173" i="12"/>
  <c r="V173" i="12"/>
  <c r="G176" i="12"/>
  <c r="I176" i="12"/>
  <c r="K176" i="12"/>
  <c r="M176" i="12"/>
  <c r="O176" i="12"/>
  <c r="Q176" i="12"/>
  <c r="V176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I183" i="12"/>
  <c r="K183" i="12"/>
  <c r="M183" i="12"/>
  <c r="O183" i="12"/>
  <c r="Q183" i="12"/>
  <c r="V183" i="12"/>
  <c r="G185" i="12"/>
  <c r="I185" i="12"/>
  <c r="K185" i="12"/>
  <c r="M185" i="12"/>
  <c r="O185" i="12"/>
  <c r="Q185" i="12"/>
  <c r="V185" i="12"/>
  <c r="G186" i="12"/>
  <c r="M186" i="12" s="1"/>
  <c r="I186" i="12"/>
  <c r="K186" i="12"/>
  <c r="O186" i="12"/>
  <c r="Q186" i="12"/>
  <c r="V186" i="12"/>
  <c r="G192" i="12"/>
  <c r="I192" i="12"/>
  <c r="K192" i="12"/>
  <c r="M192" i="12"/>
  <c r="O192" i="12"/>
  <c r="Q192" i="12"/>
  <c r="V192" i="12"/>
  <c r="G194" i="12"/>
  <c r="I194" i="12"/>
  <c r="K194" i="12"/>
  <c r="M194" i="12"/>
  <c r="O194" i="12"/>
  <c r="Q194" i="12"/>
  <c r="V194" i="12"/>
  <c r="G197" i="12"/>
  <c r="M197" i="12" s="1"/>
  <c r="I197" i="12"/>
  <c r="K197" i="12"/>
  <c r="O197" i="12"/>
  <c r="Q197" i="12"/>
  <c r="V197" i="12"/>
  <c r="G201" i="12"/>
  <c r="M201" i="12" s="1"/>
  <c r="I201" i="12"/>
  <c r="K201" i="12"/>
  <c r="O201" i="12"/>
  <c r="Q201" i="12"/>
  <c r="V201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I208" i="12"/>
  <c r="K208" i="12"/>
  <c r="M208" i="12"/>
  <c r="O208" i="12"/>
  <c r="Q208" i="12"/>
  <c r="V208" i="12"/>
  <c r="G210" i="12"/>
  <c r="I210" i="12"/>
  <c r="K210" i="12"/>
  <c r="M210" i="12"/>
  <c r="O210" i="12"/>
  <c r="O209" i="12" s="1"/>
  <c r="Q210" i="12"/>
  <c r="Q209" i="12" s="1"/>
  <c r="V210" i="12"/>
  <c r="V209" i="12" s="1"/>
  <c r="G212" i="12"/>
  <c r="I212" i="12"/>
  <c r="K212" i="12"/>
  <c r="M212" i="12"/>
  <c r="O212" i="12"/>
  <c r="Q212" i="12"/>
  <c r="V212" i="12"/>
  <c r="G214" i="12"/>
  <c r="I214" i="12"/>
  <c r="K214" i="12"/>
  <c r="M214" i="12"/>
  <c r="O214" i="12"/>
  <c r="Q214" i="12"/>
  <c r="V214" i="12"/>
  <c r="G217" i="12"/>
  <c r="M217" i="12" s="1"/>
  <c r="I217" i="12"/>
  <c r="I209" i="12" s="1"/>
  <c r="K217" i="12"/>
  <c r="O217" i="12"/>
  <c r="Q217" i="12"/>
  <c r="V217" i="12"/>
  <c r="G222" i="12"/>
  <c r="I222" i="12"/>
  <c r="K222" i="12"/>
  <c r="M222" i="12"/>
  <c r="O222" i="12"/>
  <c r="Q222" i="12"/>
  <c r="V222" i="12"/>
  <c r="G224" i="12"/>
  <c r="I224" i="12"/>
  <c r="K224" i="12"/>
  <c r="M224" i="12"/>
  <c r="O224" i="12"/>
  <c r="Q224" i="12"/>
  <c r="V224" i="12"/>
  <c r="G226" i="12"/>
  <c r="M226" i="12" s="1"/>
  <c r="I226" i="12"/>
  <c r="K226" i="12"/>
  <c r="O226" i="12"/>
  <c r="Q226" i="12"/>
  <c r="V226" i="12"/>
  <c r="G228" i="12"/>
  <c r="I228" i="12"/>
  <c r="K228" i="12"/>
  <c r="M228" i="12"/>
  <c r="O228" i="12"/>
  <c r="Q228" i="12"/>
  <c r="V228" i="12"/>
  <c r="G230" i="12"/>
  <c r="I230" i="12"/>
  <c r="K230" i="12"/>
  <c r="M230" i="12"/>
  <c r="O230" i="12"/>
  <c r="Q230" i="12"/>
  <c r="V230" i="12"/>
  <c r="G232" i="12"/>
  <c r="M232" i="12" s="1"/>
  <c r="I232" i="12"/>
  <c r="K232" i="12"/>
  <c r="O232" i="12"/>
  <c r="Q232" i="12"/>
  <c r="V232" i="12"/>
  <c r="G234" i="12"/>
  <c r="M234" i="12" s="1"/>
  <c r="I234" i="12"/>
  <c r="K234" i="12"/>
  <c r="O234" i="12"/>
  <c r="Q234" i="12"/>
  <c r="V234" i="12"/>
  <c r="G236" i="12"/>
  <c r="I236" i="12"/>
  <c r="K236" i="12"/>
  <c r="M236" i="12"/>
  <c r="O236" i="12"/>
  <c r="Q236" i="12"/>
  <c r="V236" i="12"/>
  <c r="G237" i="12"/>
  <c r="M237" i="12" s="1"/>
  <c r="I237" i="12"/>
  <c r="K237" i="12"/>
  <c r="K209" i="12" s="1"/>
  <c r="O237" i="12"/>
  <c r="Q237" i="12"/>
  <c r="V237" i="12"/>
  <c r="G238" i="12"/>
  <c r="M238" i="12" s="1"/>
  <c r="I238" i="12"/>
  <c r="K238" i="12"/>
  <c r="O238" i="12"/>
  <c r="Q238" i="12"/>
  <c r="V238" i="12"/>
  <c r="G240" i="12"/>
  <c r="I240" i="12"/>
  <c r="K240" i="12"/>
  <c r="M240" i="12"/>
  <c r="O240" i="12"/>
  <c r="Q240" i="12"/>
  <c r="V240" i="12"/>
  <c r="G241" i="12"/>
  <c r="M241" i="12" s="1"/>
  <c r="I241" i="12"/>
  <c r="K241" i="12"/>
  <c r="O241" i="12"/>
  <c r="Q241" i="12"/>
  <c r="V241" i="12"/>
  <c r="G242" i="12"/>
  <c r="I242" i="12"/>
  <c r="K242" i="12"/>
  <c r="M242" i="12"/>
  <c r="O242" i="12"/>
  <c r="Q242" i="12"/>
  <c r="V242" i="12"/>
  <c r="G243" i="12"/>
  <c r="I243" i="12"/>
  <c r="K243" i="12"/>
  <c r="M243" i="12"/>
  <c r="O243" i="12"/>
  <c r="Q243" i="12"/>
  <c r="V243" i="12"/>
  <c r="G244" i="12"/>
  <c r="I244" i="12"/>
  <c r="K244" i="12"/>
  <c r="M244" i="12"/>
  <c r="O244" i="12"/>
  <c r="Q244" i="12"/>
  <c r="V244" i="12"/>
  <c r="G245" i="12"/>
  <c r="M245" i="12" s="1"/>
  <c r="I245" i="12"/>
  <c r="K245" i="12"/>
  <c r="O245" i="12"/>
  <c r="Q245" i="12"/>
  <c r="V245" i="12"/>
  <c r="G247" i="12"/>
  <c r="I247" i="12"/>
  <c r="K247" i="12"/>
  <c r="M247" i="12"/>
  <c r="O247" i="12"/>
  <c r="Q247" i="12"/>
  <c r="V247" i="12"/>
  <c r="G249" i="12"/>
  <c r="I249" i="12"/>
  <c r="K249" i="12"/>
  <c r="M249" i="12"/>
  <c r="O249" i="12"/>
  <c r="Q249" i="12"/>
  <c r="V249" i="12"/>
  <c r="G251" i="12"/>
  <c r="M251" i="12" s="1"/>
  <c r="I251" i="12"/>
  <c r="K251" i="12"/>
  <c r="O251" i="12"/>
  <c r="Q251" i="12"/>
  <c r="V251" i="12"/>
  <c r="G254" i="12"/>
  <c r="I254" i="12"/>
  <c r="K254" i="12"/>
  <c r="M254" i="12"/>
  <c r="O254" i="12"/>
  <c r="Q254" i="12"/>
  <c r="V254" i="12"/>
  <c r="G258" i="12"/>
  <c r="I258" i="12"/>
  <c r="K258" i="12"/>
  <c r="M258" i="12"/>
  <c r="O258" i="12"/>
  <c r="Q258" i="12"/>
  <c r="V258" i="12"/>
  <c r="G259" i="12"/>
  <c r="M259" i="12" s="1"/>
  <c r="I259" i="12"/>
  <c r="K259" i="12"/>
  <c r="O259" i="12"/>
  <c r="Q259" i="12"/>
  <c r="V259" i="12"/>
  <c r="G262" i="12"/>
  <c r="M262" i="12" s="1"/>
  <c r="I262" i="12"/>
  <c r="K262" i="12"/>
  <c r="O262" i="12"/>
  <c r="Q262" i="12"/>
  <c r="V262" i="12"/>
  <c r="G263" i="12"/>
  <c r="I263" i="12"/>
  <c r="K263" i="12"/>
  <c r="M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I266" i="12"/>
  <c r="K266" i="12"/>
  <c r="M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I268" i="12"/>
  <c r="K268" i="12"/>
  <c r="M268" i="12"/>
  <c r="O268" i="12"/>
  <c r="Q268" i="12"/>
  <c r="V268" i="12"/>
  <c r="G269" i="12"/>
  <c r="I269" i="12"/>
  <c r="K269" i="12"/>
  <c r="M269" i="12"/>
  <c r="O269" i="12"/>
  <c r="Q269" i="12"/>
  <c r="V269" i="12"/>
  <c r="G271" i="12"/>
  <c r="G270" i="12" s="1"/>
  <c r="I271" i="12"/>
  <c r="I270" i="12" s="1"/>
  <c r="K271" i="12"/>
  <c r="K270" i="12" s="1"/>
  <c r="O271" i="12"/>
  <c r="O270" i="12" s="1"/>
  <c r="Q271" i="12"/>
  <c r="Q270" i="12" s="1"/>
  <c r="V271" i="12"/>
  <c r="V270" i="12" s="1"/>
  <c r="G273" i="12"/>
  <c r="I273" i="12"/>
  <c r="K273" i="12"/>
  <c r="M273" i="12"/>
  <c r="O273" i="12"/>
  <c r="Q273" i="12"/>
  <c r="V273" i="12"/>
  <c r="K276" i="12"/>
  <c r="V276" i="12"/>
  <c r="G277" i="12"/>
  <c r="M277" i="12" s="1"/>
  <c r="M276" i="12" s="1"/>
  <c r="I277" i="12"/>
  <c r="I276" i="12" s="1"/>
  <c r="K277" i="12"/>
  <c r="O277" i="12"/>
  <c r="Q277" i="12"/>
  <c r="V277" i="12"/>
  <c r="G278" i="12"/>
  <c r="I278" i="12"/>
  <c r="K278" i="12"/>
  <c r="M278" i="12"/>
  <c r="O278" i="12"/>
  <c r="O276" i="12" s="1"/>
  <c r="Q278" i="12"/>
  <c r="Q276" i="12" s="1"/>
  <c r="V278" i="12"/>
  <c r="I280" i="12"/>
  <c r="K280" i="12"/>
  <c r="G281" i="12"/>
  <c r="I281" i="12"/>
  <c r="K281" i="12"/>
  <c r="M281" i="12"/>
  <c r="O281" i="12"/>
  <c r="O280" i="12" s="1"/>
  <c r="Q281" i="12"/>
  <c r="Q280" i="12" s="1"/>
  <c r="V281" i="12"/>
  <c r="V280" i="12" s="1"/>
  <c r="G283" i="12"/>
  <c r="G280" i="12" s="1"/>
  <c r="I283" i="12"/>
  <c r="K283" i="12"/>
  <c r="O283" i="12"/>
  <c r="Q283" i="12"/>
  <c r="V283" i="12"/>
  <c r="G287" i="12"/>
  <c r="G286" i="12" s="1"/>
  <c r="I287" i="12"/>
  <c r="I286" i="12" s="1"/>
  <c r="K287" i="12"/>
  <c r="K286" i="12" s="1"/>
  <c r="O287" i="12"/>
  <c r="O286" i="12" s="1"/>
  <c r="Q287" i="12"/>
  <c r="Q286" i="12" s="1"/>
  <c r="V287" i="12"/>
  <c r="V286" i="12" s="1"/>
  <c r="G288" i="12"/>
  <c r="M288" i="12" s="1"/>
  <c r="I288" i="12"/>
  <c r="K288" i="12"/>
  <c r="O288" i="12"/>
  <c r="Q288" i="12"/>
  <c r="V288" i="12"/>
  <c r="G289" i="12"/>
  <c r="I289" i="12"/>
  <c r="K289" i="12"/>
  <c r="M289" i="12"/>
  <c r="O289" i="12"/>
  <c r="Q289" i="12"/>
  <c r="V289" i="12"/>
  <c r="G291" i="12"/>
  <c r="M291" i="12" s="1"/>
  <c r="I291" i="12"/>
  <c r="K291" i="12"/>
  <c r="O291" i="12"/>
  <c r="Q291" i="12"/>
  <c r="V291" i="12"/>
  <c r="G292" i="12"/>
  <c r="I292" i="12"/>
  <c r="K292" i="12"/>
  <c r="M292" i="12"/>
  <c r="O292" i="12"/>
  <c r="Q292" i="12"/>
  <c r="V292" i="12"/>
  <c r="G293" i="12"/>
  <c r="I293" i="12"/>
  <c r="K293" i="12"/>
  <c r="M293" i="12"/>
  <c r="O293" i="12"/>
  <c r="Q293" i="12"/>
  <c r="V293" i="12"/>
  <c r="G294" i="12"/>
  <c r="I294" i="12"/>
  <c r="K294" i="12"/>
  <c r="M294" i="12"/>
  <c r="O294" i="12"/>
  <c r="Q294" i="12"/>
  <c r="V294" i="12"/>
  <c r="G300" i="12"/>
  <c r="I300" i="12"/>
  <c r="K300" i="12"/>
  <c r="M300" i="12"/>
  <c r="O300" i="12"/>
  <c r="Q300" i="12"/>
  <c r="V300" i="12"/>
  <c r="G301" i="12"/>
  <c r="I301" i="12"/>
  <c r="K301" i="12"/>
  <c r="M301" i="12"/>
  <c r="O301" i="12"/>
  <c r="Q301" i="12"/>
  <c r="V301" i="12"/>
  <c r="AE303" i="12"/>
  <c r="F40" i="1" s="1"/>
  <c r="I20" i="1"/>
  <c r="I19" i="1"/>
  <c r="I18" i="1"/>
  <c r="I16" i="1"/>
  <c r="F39" i="1" l="1"/>
  <c r="F41" i="1"/>
  <c r="AF303" i="12"/>
  <c r="G22" i="12"/>
  <c r="M105" i="12"/>
  <c r="M209" i="12"/>
  <c r="G209" i="12"/>
  <c r="M23" i="12"/>
  <c r="M22" i="12" s="1"/>
  <c r="M271" i="12"/>
  <c r="M270" i="12" s="1"/>
  <c r="M101" i="12"/>
  <c r="M100" i="12" s="1"/>
  <c r="M13" i="12"/>
  <c r="M8" i="12" s="1"/>
  <c r="M283" i="12"/>
  <c r="M280" i="12" s="1"/>
  <c r="M158" i="12"/>
  <c r="M157" i="12" s="1"/>
  <c r="M287" i="12"/>
  <c r="M286" i="12" s="1"/>
  <c r="G276" i="12"/>
  <c r="G105" i="12"/>
  <c r="G18" i="12"/>
  <c r="J28" i="1"/>
  <c r="J26" i="1"/>
  <c r="G38" i="1"/>
  <c r="F38" i="1"/>
  <c r="H32" i="1"/>
  <c r="J23" i="1"/>
  <c r="J24" i="1"/>
  <c r="J25" i="1"/>
  <c r="J27" i="1"/>
  <c r="E24" i="1"/>
  <c r="E26" i="1"/>
  <c r="F42" i="1" l="1"/>
  <c r="G23" i="1" s="1"/>
  <c r="G41" i="1"/>
  <c r="H41" i="1" s="1"/>
  <c r="I41" i="1" s="1"/>
  <c r="G39" i="1"/>
  <c r="G42" i="1" s="1"/>
  <c r="G25" i="1" s="1"/>
  <c r="A25" i="1" s="1"/>
  <c r="A26" i="1" s="1"/>
  <c r="G26" i="1" s="1"/>
  <c r="G40" i="1"/>
  <c r="H40" i="1" s="1"/>
  <c r="I40" i="1" s="1"/>
  <c r="G303" i="12"/>
  <c r="I51" i="1"/>
  <c r="H39" i="1" l="1"/>
  <c r="H42" i="1" s="1"/>
  <c r="I61" i="1"/>
  <c r="I17" i="1"/>
  <c r="I21" i="1" s="1"/>
  <c r="A23" i="1"/>
  <c r="A24" i="1" s="1"/>
  <c r="G24" i="1" s="1"/>
  <c r="A27" i="1" s="1"/>
  <c r="A29" i="1" s="1"/>
  <c r="G29" i="1" s="1"/>
  <c r="G27" i="1" s="1"/>
  <c r="G28" i="1"/>
  <c r="I39" i="1" l="1"/>
  <c r="I42" i="1" s="1"/>
  <c r="J41" i="1" s="1"/>
  <c r="J55" i="1"/>
  <c r="J59" i="1"/>
  <c r="J51" i="1"/>
  <c r="J54" i="1"/>
  <c r="J58" i="1"/>
  <c r="J50" i="1"/>
  <c r="J52" i="1"/>
  <c r="J56" i="1"/>
  <c r="J53" i="1"/>
  <c r="J57" i="1"/>
  <c r="J49" i="1"/>
  <c r="J60" i="1"/>
  <c r="J39" i="1" l="1"/>
  <c r="J42" i="1" s="1"/>
  <c r="J40" i="1"/>
  <c r="J6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Marková Lenka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<sst xmlns="http://schemas.openxmlformats.org/spreadsheetml/2006/main" count="1383" uniqueCount="522">
  <si>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</si>
  <si>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</si>
  <si>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</si>
  <si>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</si>
  <si>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</si>
  <si>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</si>
  <si>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</si>
  <si>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</si>
  <si>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</si>
  <si>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</si>
  <si>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</si>
  <si>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</si>
  <si>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</si>
  <si>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</si>
  <si>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</si>
  <si>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</si>
  <si>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</si>
  <si>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</si>
  <si>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</si>
  <si>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</si>
  <si>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</si>
  <si>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</si>
  <si>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</si>
  <si>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</si>
  <si>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</si>
  <si>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</si>
  <si>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</si>
  <si>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</si>
  <si>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</si>
  <si>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</si>
  <si>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</si>
  <si>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</si>
  <si>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</si>
  <si>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</si>
  <si>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</si>
  <si>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</si>
  <si>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</si>
  <si>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</si>
  <si>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</si>
  <si>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</si>
  <si>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</si>
  <si>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1.4.1</t>
  </si>
  <si>
    <t>Chlazení I.Etapa</t>
  </si>
  <si>
    <t>SO 01</t>
  </si>
  <si>
    <t>Pavilon A</t>
  </si>
  <si>
    <t>Objekt:</t>
  </si>
  <si>
    <t>Rozpočet:</t>
  </si>
  <si>
    <t>sdfsdf</t>
  </si>
  <si>
    <t>2018/031</t>
  </si>
  <si>
    <t>NB_Pavilon A</t>
  </si>
  <si>
    <t>Stavba</t>
  </si>
  <si>
    <t>Celkem za stavbu</t>
  </si>
  <si>
    <t>CZK</t>
  </si>
  <si>
    <t>Rekapitulace dílů</t>
  </si>
  <si>
    <t>Typ dílu</t>
  </si>
  <si>
    <t>2</t>
  </si>
  <si>
    <t>Základy a zvláštní zakládání</t>
  </si>
  <si>
    <t>94</t>
  </si>
  <si>
    <t>Lešení a stavební výtahy</t>
  </si>
  <si>
    <t>713</t>
  </si>
  <si>
    <t>Izolace tepelné</t>
  </si>
  <si>
    <t>721</t>
  </si>
  <si>
    <t>Vnitřní kanalizace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</si>
  <si>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</si>
  <si>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</si>
  <si>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</si>
  <si>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</si>
  <si>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</si>
  <si>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</si>
  <si>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</si>
  <si>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</si>
  <si>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</si>
  <si>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</si>
  <si>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</si>
  <si>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</si>
  <si>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HZS</t>
  </si>
  <si>
    <t>Hodinové zúčtovací sazby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</si>
  <si>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</si>
  <si>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</si>
  <si>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</si>
  <si>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</si>
  <si>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</si>
  <si>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</si>
  <si>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</si>
  <si>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</si>
  <si>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</si>
  <si>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</si>
  <si>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</si>
  <si>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</si>
  <si>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</si>
  <si>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</si>
  <si>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</si>
  <si>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</si>
  <si>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</si>
  <si>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</si>
  <si>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</si>
  <si>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</si>
  <si>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</si>
  <si>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</si>
  <si>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</si>
  <si>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</si>
  <si>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</si>
  <si>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</si>
  <si>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</si>
  <si>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</si>
  <si>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</si>
  <si>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273321411R00</t>
  </si>
  <si>
    <t>Beton základových desek železový třídy C 25/30</t>
  </si>
  <si>
    <t>m3</t>
  </si>
  <si>
    <t>801-1</t>
  </si>
  <si>
    <t>RTS 18/ II</t>
  </si>
  <si>
    <t>POL1_</t>
  </si>
  <si>
    <t>bez dodávky a uložení výztuže</t>
  </si>
  <si>
    <t>SPI</t>
  </si>
  <si>
    <t>273351215R00</t>
  </si>
  <si>
    <t>Bednění stěn základových desek zřízení</t>
  </si>
  <si>
    <t>m2</t>
  </si>
  <si>
    <t>svislé nebo šikmé (odkloněné) , půdorysně přímé nebo zalomené, stěn základových desek ve volných nebo zapažených jámách, rýhách, šachtách, včetně případných vzpěr,</t>
  </si>
  <si>
    <t>273351216R00</t>
  </si>
  <si>
    <t>Bednění stěn základových desek odstranění</t>
  </si>
  <si>
    <t>Včetně očištění, vytřídění a uložení bednicího materiálu.</t>
  </si>
  <si>
    <t>POP</t>
  </si>
  <si>
    <t>273361221R00</t>
  </si>
  <si>
    <t>Výztuž základových desek z betonářské oceli 10 216(E)</t>
  </si>
  <si>
    <t>t</t>
  </si>
  <si>
    <t>včetně distančních prvků</t>
  </si>
  <si>
    <t>946941102R00</t>
  </si>
  <si>
    <t>Montáž sestavy pojízdného hliníkového lešení (věže) plochy 2,5 x 1,45 m, pracovní výšky do 4,3 m</t>
  </si>
  <si>
    <t xml:space="preserve">sada  </t>
  </si>
  <si>
    <t>800-3</t>
  </si>
  <si>
    <t>Indiv</t>
  </si>
  <si>
    <t>946941192R00</t>
  </si>
  <si>
    <t>Montáž sestavy pojízdného hliníkového lešení (věže) nájemné sestavy pojízdného hliníkového lešení (věže)_x000D_
 plochy 2,5 x 1,45 m, pracovní výšky do 4,3 m</t>
  </si>
  <si>
    <t>den</t>
  </si>
  <si>
    <t>946941802R00</t>
  </si>
  <si>
    <t>Demontáž sestavy pojízdného hliníkového lešení (věže) plochy 2,5 x 1,45 m, pracovní výšky do 4,3 m</t>
  </si>
  <si>
    <t>sada</t>
  </si>
  <si>
    <t>713491111R00</t>
  </si>
  <si>
    <t>Izolace tepelné potrubí a ohybů - doplňky montáž oplechování (plech ve specifikaci)_x000D_
 pevného, potrubí</t>
  </si>
  <si>
    <t>800-713</t>
  </si>
  <si>
    <t>Včetně pomocného lešení o výšce podlahy do 1900 mm a pro zatížení do 1,5 kPa.</t>
  </si>
  <si>
    <t>713491112R00</t>
  </si>
  <si>
    <t>Izolace tepelné potrubí a ohybů - doplňky montáž oplechování (plech ve specifikaci)_x000D_
 pevného, ohybů</t>
  </si>
  <si>
    <t>713552121R00</t>
  </si>
  <si>
    <t>Protipožární kabelové přepážky Protipožární trubní ucpávky EI 120, do D 108 mm, stěna</t>
  </si>
  <si>
    <t>kus</t>
  </si>
  <si>
    <t>Otvor se utěsní minerální vlnou. Prostup i potrubí před a za prostupem je natřeno protipožární stěrkou. Cena obsahuje dodávku minerální vlny a požární stěrky.</t>
  </si>
  <si>
    <t>722182001R00</t>
  </si>
  <si>
    <t>Montáž tepelné izolace potrubí samolepicí spoj nebo rychlouzávěr, do DN 25</t>
  </si>
  <si>
    <t>m</t>
  </si>
  <si>
    <t>800-721</t>
  </si>
  <si>
    <t>Položka pořadí 19 : 84,00000</t>
  </si>
  <si>
    <t>VV</t>
  </si>
  <si>
    <t>Položka pořadí 20 : 78,00000</t>
  </si>
  <si>
    <t>Položka pořadí 26 : 72,00000</t>
  </si>
  <si>
    <t>722182004R00</t>
  </si>
  <si>
    <t>Montáž tepelné izolace potrubí samolepicí spoj nebo rychlouzávěr, přes DN 25 do DN 40</t>
  </si>
  <si>
    <t>Položka pořadí 28 : 198,00000</t>
  </si>
  <si>
    <t>722182006R00</t>
  </si>
  <si>
    <t>Montáž tepelné izolace potrubí samolepicí spoj nebo rychlouzávěr, přes DN 40 do DN 80</t>
  </si>
  <si>
    <t>Položka pořadí 29 : 228,00000</t>
  </si>
  <si>
    <t>Položka pořadí 30 : 366,00000</t>
  </si>
  <si>
    <t>Položka pořadí 31 : 60,00000</t>
  </si>
  <si>
    <t>722182008R00</t>
  </si>
  <si>
    <t>Montáž tepelné izolace potrubí samolepicí spoj nebo rychlouzávěr, přes DN 80 do DN 110</t>
  </si>
  <si>
    <t>Položka pořadí 32 : 180,00000</t>
  </si>
  <si>
    <t>713361121E01</t>
  </si>
  <si>
    <t>MTŽ Izolace akumulační nádoby, kaučukovými deskami a pásy, 1 vrstvá, 25mm</t>
  </si>
  <si>
    <t>Vlastní</t>
  </si>
  <si>
    <t>Položka pořadí 35 : 10,00000</t>
  </si>
  <si>
    <t>722182008R01</t>
  </si>
  <si>
    <t>Montáž izolačních skruží na potrubí přímé DN 133</t>
  </si>
  <si>
    <t>Položka pořadí 33 : 42,00000</t>
  </si>
  <si>
    <t>722182096E01</t>
  </si>
  <si>
    <t>Příplatek za montáž izolací na armatury do DN 50</t>
  </si>
  <si>
    <t>Položka pořadí 94 : 49,00000</t>
  </si>
  <si>
    <t>Položka pořadí 95 : 49,00000</t>
  </si>
  <si>
    <t>Položka pořadí 96 : 98,00000</t>
  </si>
  <si>
    <t>Položka pořadí 97 : 1,00000</t>
  </si>
  <si>
    <t>Položka pořadí 98 : 3,00000</t>
  </si>
  <si>
    <t>Položka pořadí 99 : 20,00000</t>
  </si>
  <si>
    <t>Položka pořadí 100 : 10,00000</t>
  </si>
  <si>
    <t>722182096E02</t>
  </si>
  <si>
    <t>Příplatek za montáž izolací na armatury do DN 200</t>
  </si>
  <si>
    <t>Položka pořadí 90 : 1,00000</t>
  </si>
  <si>
    <t>Položka pořadí 91 : 2,00000</t>
  </si>
  <si>
    <t>Položka pořadí 92 : 8,00000</t>
  </si>
  <si>
    <t>Položka pořadí 93 : 19,00000</t>
  </si>
  <si>
    <t>713.AF-2-018</t>
  </si>
  <si>
    <t>Izolační trubice ze syntetického kaučuku, vnější pr.18mm, tl.11,5mm, délka trubice 2m, Tepelná vodivost: 0,033 W/mK při 0°C</t>
  </si>
  <si>
    <t xml:space="preserve">m     </t>
  </si>
  <si>
    <t>POL12_0</t>
  </si>
  <si>
    <t>Položka pořadí 69 : 84,00000</t>
  </si>
  <si>
    <t>713.AF-2-022</t>
  </si>
  <si>
    <t>Izolační trubice ze syntetického kaučuku, vnější pr.22mm, tl.12mm, délka trubice 2m, Tepelná vodivost: 0,033 W/mK při 0°C</t>
  </si>
  <si>
    <t>Položka pořadí 70 : 78,00000</t>
  </si>
  <si>
    <t>19420830R</t>
  </si>
  <si>
    <t>plech hliníkový; povrch hladký; stav měkký; tl = 0,80 mm</t>
  </si>
  <si>
    <t>kg</t>
  </si>
  <si>
    <t>SPCM</t>
  </si>
  <si>
    <t>POL3_</t>
  </si>
  <si>
    <t>713.95020ALU.133</t>
  </si>
  <si>
    <t>Potrubní pouzdra z čedičové vlny na vyztužené Al fólii DN125, tl.80mm, balení 1,2m, A1, venkovní potrubí</t>
  </si>
  <si>
    <t>713.95020ALU.76</t>
  </si>
  <si>
    <t>Potrubní pouzdra z čedičové vlny na vyztužené Al fólii DN65, tl.60mm, balení 1,2m, A1, venkovní potrubí</t>
  </si>
  <si>
    <t>713.ACE1 -13MM</t>
  </si>
  <si>
    <t>Izolační role ze syntetického kaučuku š.1m, tl.13,0mm, pro izolaci závitových armatur, samolepící, Tepelná vodivost: 0,033 W/mK při 0°C</t>
  </si>
  <si>
    <t xml:space="preserve">m2    </t>
  </si>
  <si>
    <t>POL3_0</t>
  </si>
  <si>
    <t>713.ACE-13MM</t>
  </si>
  <si>
    <t>Izolační role ze syntetického kaučuku, š.1m, tl.13,0mm, pro izolaci přírubových armatur, samolepící, Tepelná vodivost: 0,033 W/mK při 0°C</t>
  </si>
  <si>
    <t>713.AF-2-028</t>
  </si>
  <si>
    <t>Izolační trubice ze syntetického kaučuku, vnější pr.28mm, tl.12,5mm, délka trubice 2m, Tepelná vodivost: 0,033 W/mK při 0°C</t>
  </si>
  <si>
    <t>Položka pořadí 71 : 72,00000</t>
  </si>
  <si>
    <t>713.AF-2-035</t>
  </si>
  <si>
    <t>Izolační trubice ze syntetického kaučuku, vnější pr.35mm, tl.13mm, délka trubice 2m, Tepelná vodivost: 0,033 W/mK při 0°C</t>
  </si>
  <si>
    <t>Položka pořadí 72 : 96,00000</t>
  </si>
  <si>
    <t>713.AF-2-042</t>
  </si>
  <si>
    <t>Izolační trubice ze syntetického kaučuku, vnější pr.42mm, tl.13,5mm, délka trubice 2m, Tepelná vodivost: 0,033 W/mK při 0°C</t>
  </si>
  <si>
    <t>Položka pořadí 73 : 198,00000</t>
  </si>
  <si>
    <t>713.AF-2-054</t>
  </si>
  <si>
    <t>Izolační trubice ze syntetického kaučuku, vnější pr.48mm, tl.13,5mm, délka trubice 2m, Tepelná vodivost: 0,033 W/mK při 0°C</t>
  </si>
  <si>
    <t>Položka pořadí 74 : 228,00000</t>
  </si>
  <si>
    <t>713.AF-2-076</t>
  </si>
  <si>
    <t>Izolační trubice ze syntetického kaučuku, vnější pr.76mm, tl.14,0mm, délka trubice 2m, Tepelná vodivost: 0,033 W/mK při 0°C</t>
  </si>
  <si>
    <t>Položka pořadí 76 : 366,00000</t>
  </si>
  <si>
    <t>713.AF-2-089</t>
  </si>
  <si>
    <t>Izolační trubice ze syntetického kaučuku, vnější pr89.mm, tl.14,5mm, délka trubic, Tepelná vodivost: 0,033 W/mK při 0°C</t>
  </si>
  <si>
    <t>Položka pořadí 77 : 60,00000</t>
  </si>
  <si>
    <t>713.AF-2-108</t>
  </si>
  <si>
    <t>Izolační trubice ze syntetického kaučuku, vnější pr.108mm, tl.16mm,, Tepelná vodivost: 0,033 W/mK při 0°C</t>
  </si>
  <si>
    <t>Položka pořadí 78 : 180,00000</t>
  </si>
  <si>
    <t>713.AF-2-133</t>
  </si>
  <si>
    <t>Izolační trubice ze syntetického kaučuku, vnější pr.133m, tl.14,5mm, délka trubic 2m, Tepelná vodivost: 0,033 W/mK při 0°C</t>
  </si>
  <si>
    <t>Položka pořadí 79 : 42,00000</t>
  </si>
  <si>
    <t>713.AF-25MM</t>
  </si>
  <si>
    <t>Izolační desky ze syntetického kaučuku 2x0,5m, tl.25,0mm, pro izolaci přírubových armatur, Tepelná vodivost: 0,033 W/mK při 0°C</t>
  </si>
  <si>
    <t>713.AF-25MM/E</t>
  </si>
  <si>
    <t>Izolační role š.1,0m ze syntetického kaučuku, tl.25,0mm, pro izolaci akumulační nádrže, Tepelná vodivost: 0,033 W/mK při 0°C</t>
  </si>
  <si>
    <t>713.AF520</t>
  </si>
  <si>
    <t>Lepidlo pro kaučukové izolace, balení po 1,0 litru</t>
  </si>
  <si>
    <t xml:space="preserve">ks    </t>
  </si>
  <si>
    <t>713.FX-2-22/25</t>
  </si>
  <si>
    <t>Závěsný systém potrubí chladu - nosník trubek, pr. 22mm</t>
  </si>
  <si>
    <t>713.FX-2-28/30</t>
  </si>
  <si>
    <t>Závěsný systém potrubí chladu - nosník trubek, pr. 28mm</t>
  </si>
  <si>
    <t>713.FX-2-35/38</t>
  </si>
  <si>
    <t>Závěsný systém potrubí chladu - nosník trubek, pr. 35mm</t>
  </si>
  <si>
    <t>713.FX-2-42/45</t>
  </si>
  <si>
    <t>Závěsný systém potrubí chladu - nosník trubek, pr. 42mm</t>
  </si>
  <si>
    <t>713.FX-2-48</t>
  </si>
  <si>
    <t>Závěsný systém potrubí chladu - nosník trubek, pr. 48mm</t>
  </si>
  <si>
    <t>713.FX-4(3)-102/108</t>
  </si>
  <si>
    <t>Závěsný systém potrubí chladu - nosník trubek, pr. 108mm</t>
  </si>
  <si>
    <t>713.FX-4(3)-133/140</t>
  </si>
  <si>
    <t>Závěsný systém potrubí chladu - nosník trubek, pr. 133mm</t>
  </si>
  <si>
    <t>713.FX-4(3)-54/57</t>
  </si>
  <si>
    <t>Závěsný systém potrubí chladu - nosník trubek, pr. 57mm</t>
  </si>
  <si>
    <t>713.FX-4(3)-76/80</t>
  </si>
  <si>
    <t>Závěsný systém potrubí chladu - nosník trubek, pr. 76mm</t>
  </si>
  <si>
    <t>713.FX-4(3)-89</t>
  </si>
  <si>
    <t>Závěsný systém potrubí chladu - nosník trubek, pr. 89mm</t>
  </si>
  <si>
    <t>998713103R00</t>
  </si>
  <si>
    <t>Přesun hmot pro izolace tepelné v objektech výšky do 24 m</t>
  </si>
  <si>
    <t>POL7_</t>
  </si>
  <si>
    <t>50 m vodorovně</t>
  </si>
  <si>
    <t>721176101R00</t>
  </si>
  <si>
    <t>Potrubí HT připojovací vnější průměr D 32 mm, tloušťka stěny 1,8 mm, DN 30</t>
  </si>
  <si>
    <t>včetně tvarovek, objímek. Bez zednických výpomocí.</t>
  </si>
  <si>
    <t>Potrubí včetně tvarovek. Bez zednických výpomocí.</t>
  </si>
  <si>
    <t>725860211R00</t>
  </si>
  <si>
    <t>Zápachová uzávěrka (sifon) pro zařizovací předměty D 32, 40 mm x 5/4"; pro umyvadla; PP; příslušenství krycí růžice odtoku, zpětný uzávěr, přípojka pro pračku/myčku, otáč. rameno odtoku, včetně dodávky materiálu</t>
  </si>
  <si>
    <t>732339108R00</t>
  </si>
  <si>
    <t>Nádoby expanzní tlakové Montáž nádob expanzních tlakových o obsahu 200 l</t>
  </si>
  <si>
    <t>soubor</t>
  </si>
  <si>
    <t>800-731</t>
  </si>
  <si>
    <t>Položka pořadí 58 : 1,00000</t>
  </si>
  <si>
    <t>732429116R00</t>
  </si>
  <si>
    <t>Čerpadla teplovodní Montáž čerpadel teplovodních oběhových spirálních DN 100</t>
  </si>
  <si>
    <t>Položka pořadí 63 : 1,00000</t>
  </si>
  <si>
    <t>Položka pořadí 64 : 1,00000</t>
  </si>
  <si>
    <t>732.M003</t>
  </si>
  <si>
    <t>Montáž automatického změkčovacího filtru, včetně příslušenství</t>
  </si>
  <si>
    <t>732.M004</t>
  </si>
  <si>
    <t>Montáž oddělovacího členu</t>
  </si>
  <si>
    <t>732.M011</t>
  </si>
  <si>
    <t>Montáž kompaktní blokové chladící jednotky o výkonu 364kW, uvedení jednotky do provozu</t>
  </si>
  <si>
    <t>Položka pořadí 65 : 1,00000</t>
  </si>
  <si>
    <t>732219315E01</t>
  </si>
  <si>
    <t>Montáž ohříváků vody, akumulačních nádob stojatých, do 1000 l</t>
  </si>
  <si>
    <t>Položka pořadí 59 : 1,00000</t>
  </si>
  <si>
    <t>732219315E03</t>
  </si>
  <si>
    <t>Stěhování ohříváků vody, akumulačních nádob stojatých, do 1000 l</t>
  </si>
  <si>
    <t>48466209R</t>
  </si>
  <si>
    <t>nádrž tlaková expanzní membránová; pro topné a chladící soustavy; objem 200 l; d nádrže 634 mm; uložení: stojatý; max. přetlak do 6 bar; přetlak plynu 1,5 bar; prac. látka plyn; membrána pevná; prac. teplota do 70 °C; připojení R 1"; barva bílá, červená, šedá</t>
  </si>
  <si>
    <t>484662100R</t>
  </si>
  <si>
    <t>připojovací sada k expanzní nádobě včetně uzavírací armatury se zajištěním 1", s vypouštěcím kohoutem 1/2" a hadicovým nátrubkem</t>
  </si>
  <si>
    <t>732.15221</t>
  </si>
  <si>
    <t>Akumlační ocelová nádoba chladné vody, objem 1000litrů, hrdla DN 80</t>
  </si>
  <si>
    <t>hrdla vstup/výstup DN80, hrdlo pro jímku na teploměr, pojistný ventil, vypouštění</t>
  </si>
  <si>
    <t>odkalení, průměr 850mm, výška 2025mm, m=110kg</t>
  </si>
  <si>
    <t>parotěsná izovace, pozinkovaná</t>
  </si>
  <si>
    <t>732.1999013</t>
  </si>
  <si>
    <t>Sůl pro první naplnění změkčovacího filtru, balení 25kg, příslušenství úpravny vody</t>
  </si>
  <si>
    <t>Tabletovaná regenerační sůl 25 kg</t>
  </si>
  <si>
    <t>732.2.2.5.6</t>
  </si>
  <si>
    <t>Tvrdost 3mmol,obejm 20m3, při plnění systému bude zapotřebí provést</t>
  </si>
  <si>
    <t>přestávku pro protečení 5,5m3 (kapacita filtru) 3x</t>
  </si>
  <si>
    <t>Součástí dodávky ochranný předfiltr mechanických nečistot 100mikrometrů (povinná armatura),</t>
  </si>
  <si>
    <t>dále manometr, bypassový montážní blok,připojovací flexi hadice 2x3/4"</t>
  </si>
  <si>
    <t>Zařízení je tvořeno Pe nádobou umístěnou uvnitř plastové zásobní nádoby s elektronicky ovládaným ventilem.</t>
  </si>
  <si>
    <t>Ovládací ventil obsahuje mikropočítač, který řídí automatickou regeneraci na základě provozu.</t>
  </si>
  <si>
    <t>Připojení 3/4", přetlak studené vody 3-6bar, max. teplota 40°C</t>
  </si>
  <si>
    <t>Odpad do kanalizac 0,7m3/h, el. přikon 5W, 230V/50Hz.</t>
  </si>
  <si>
    <t>732.6811105</t>
  </si>
  <si>
    <t>Oddělovací člen pro doplňovací systémy dle DIN 1988</t>
  </si>
  <si>
    <t>732.98112704</t>
  </si>
  <si>
    <t>P=2,2kW, I=4,3-3,6A,3x400V/50Hz, DN100, PN16</t>
  </si>
  <si>
    <t>kapalina voda, spád 7/13°C</t>
  </si>
  <si>
    <t>součástí je frekvenční měnič</t>
  </si>
  <si>
    <t>732.98112704.1</t>
  </si>
  <si>
    <t>Primární okruh</t>
  </si>
  <si>
    <t>P=4,0 I=7,7-6,6A,3x400V/50Hz, DN80, PN16</t>
  </si>
  <si>
    <t>kapalina voda, spád 6/12°C</t>
  </si>
  <si>
    <t>Součástí čerpadla je frekvenční měnič</t>
  </si>
  <si>
    <t>732.EWAD830.1</t>
  </si>
  <si>
    <t>Kompaktní bloková chladící jednotka se vzduchem chlazeným kondenzátorem 364kW, P=247,7kW, pouze chlazení</t>
  </si>
  <si>
    <t>kompresory scroll, hermetické s průhledítkem na olej, vybaveny ochranou před přehřátím</t>
  </si>
  <si>
    <t>vodní okruh obsahuje teplotní čidlo, protizámrzové čidlo, pojistný ventil 6bar, odvzdušňovací ventil</t>
  </si>
  <si>
    <t>Q=364kW, P=125kW, Irozběh=394A, Iprovoz=265A, 3x400V/50Hz, EER 2,9kW/kW</t>
  </si>
  <si>
    <t>chladivo R410a, 16ks ventilátorů, odhlučněno verze SL akustický tlak=63,5dB(A)</t>
  </si>
  <si>
    <t>regulace:řízené mikroprocesorem, komunikace  RS485</t>
  </si>
  <si>
    <t>hmotnost 1690 kg, délka*šířka*výška 4000mm*2200*2100mm</t>
  </si>
  <si>
    <t>732.EWAD830.2</t>
  </si>
  <si>
    <t>Příslušenství jednotky v ceně - gumové izolátory chvění, flow svitch, el. ochrany kompresorů</t>
  </si>
  <si>
    <t xml:space="preserve">   </t>
  </si>
  <si>
    <t>998732102R00</t>
  </si>
  <si>
    <t>Přesun hmot pro strojovny v objektech výšky do 12 m</t>
  </si>
  <si>
    <t>998732194R00</t>
  </si>
  <si>
    <t>Přesun hmot pro strojovny příplatek k ceně za zvětšený přesun přes vymezenou největší dopravní vzdálenost_x000D_
 do 1000 m</t>
  </si>
  <si>
    <t>722131113R00</t>
  </si>
  <si>
    <t>Potrubí z trubek ocelových vně pozinkovaných pro průmysl spojované lisováním D 18 mm, s 1,2 mm</t>
  </si>
  <si>
    <t>včetně tvarovek, bez zednických výpomocí,</t>
  </si>
  <si>
    <t>722131114R00</t>
  </si>
  <si>
    <t>Potrubí z trubek ocelových vně pozinkovaných pro průmysl spojované lisováním D 22 mm, s 1,5 mm</t>
  </si>
  <si>
    <t>722131115R00</t>
  </si>
  <si>
    <t>Potrubí z trubek ocelových vně pozinkovaných pro průmysl spojované lisováním D 28 mm, s 1,5 mm</t>
  </si>
  <si>
    <t>722131116R00</t>
  </si>
  <si>
    <t>Potrubí z trubek ocelových vně pozinkovaných pro průmysl spojované lisováním D 35 mm, s 1,5 mm</t>
  </si>
  <si>
    <t>722131117R00</t>
  </si>
  <si>
    <t>Potrubí z trubek ocelových vně pozinkovaných pro průmysl spojované lisováním D 42 mm, s 1,5 mm</t>
  </si>
  <si>
    <t>722131118R00</t>
  </si>
  <si>
    <t>Potrubí z trubek ocelových vně pozinkovaných pro průmysl spojované lisováním D 54 mm, s 1,5 mm</t>
  </si>
  <si>
    <t>733113114R00</t>
  </si>
  <si>
    <t>Potrubí z trubek závitových příplatek k ceně za zhotovení přípojky z ocelových trubek závitových,  ,  , DN 20</t>
  </si>
  <si>
    <t>733121222R00</t>
  </si>
  <si>
    <t>Potrubí z trubek hladkých ocelových bezešvých tvářených za tepla_x000D_
 v kotelnách a strojovnách, D 76, tloušťka stěny 3,2 mm</t>
  </si>
  <si>
    <t>Potrubí včetně tvarovek a zednických výpomocí.</t>
  </si>
  <si>
    <t>733121225R00</t>
  </si>
  <si>
    <t>Potrubí z trubek hladkých ocelových bezešvých tvářených za tepla_x000D_
 v kotelnách a strojovnách, D 89, tloušťka stěny 3,6 mm</t>
  </si>
  <si>
    <t>733121228R00</t>
  </si>
  <si>
    <t>Potrubí z trubek hladkých ocelových bezešvých tvářených za tepla_x000D_
 v kotelnách a strojovnách, D 108, tloušťka stěny 4 mm</t>
  </si>
  <si>
    <t>733121232R00</t>
  </si>
  <si>
    <t>Potrubí z trubek hladkých ocelových bezešvých tvářených za tepla_x000D_
 v kotelnách a strojovnách, D 133, tloušťka stěny 4,5 mm</t>
  </si>
  <si>
    <t>733141102R00</t>
  </si>
  <si>
    <t>Odvzdušňovací nádoby a stříšky včetně dodávky materiálu_x000D_
 odvzdušňovací nádobky z trub.ocelových do DN 50</t>
  </si>
  <si>
    <t>733190106R00</t>
  </si>
  <si>
    <t>Tlakové zkoušky potrubí ocelových závitových, plastových, měděných do DN 32</t>
  </si>
  <si>
    <t>Včetně dodávky vody, uzavření a zabezpečení konců potrubí.</t>
  </si>
  <si>
    <t>733190107R00</t>
  </si>
  <si>
    <t>Tlakové zkoušky potrubí ocelových závitových, plastových, měděných přes DN 32 do DN 40</t>
  </si>
  <si>
    <t>733190108R00</t>
  </si>
  <si>
    <t>Tlakové zkoušky potrubí ocelových závitových, plastových, měděných přes DN 40 do DN 50</t>
  </si>
  <si>
    <t>733190225R00</t>
  </si>
  <si>
    <t>Tlakové zkoušky potrubí ocelových hladkých přes D 60,3/2,9 do D 89/3,6</t>
  </si>
  <si>
    <t>733190232R00</t>
  </si>
  <si>
    <t>Tlakové zkoušky potrubí ocelových hladkých přes D 89/3,6 do D 133/4,5</t>
  </si>
  <si>
    <t>153535E11</t>
  </si>
  <si>
    <t>Napuštění systému</t>
  </si>
  <si>
    <t xml:space="preserve">hod   </t>
  </si>
  <si>
    <t>722212440E00</t>
  </si>
  <si>
    <t>Štítky orientační na potrubí</t>
  </si>
  <si>
    <t>Proplach systému</t>
  </si>
  <si>
    <t>POL12_1</t>
  </si>
  <si>
    <t>998733104R00</t>
  </si>
  <si>
    <t>Přesun hmot pro rozvody potrubí v objektech výšky do 36 m</t>
  </si>
  <si>
    <t>734109215R00</t>
  </si>
  <si>
    <t>Montáž přírubových armatur se dvěma přírubami, PN 1,6, DN 65, bez dodávky materiálu</t>
  </si>
  <si>
    <t>Hodnota z bývalého odkazu. : 1</t>
  </si>
  <si>
    <t>734109216R00</t>
  </si>
  <si>
    <t>Montáž přírubových armatur se dvěma přírubami, PN 1,6, DN 80, bez dodávky materiálu</t>
  </si>
  <si>
    <t>Položka pořadí 119 : 2,00000</t>
  </si>
  <si>
    <t>734109217R00</t>
  </si>
  <si>
    <t>Montáž přírubových armatur se dvěma přírubami, PN 1,6, DN 100, bez dodávky materiálu</t>
  </si>
  <si>
    <t>Hodnota z bývalého odkazu. : 4</t>
  </si>
  <si>
    <t>Položka pořadí 121 : 4,00000</t>
  </si>
  <si>
    <t>734109218R00</t>
  </si>
  <si>
    <t>Montáž přírubových armatur se dvěma přírubami, PN 1,6, DN 125, bez dodávky materiálu</t>
  </si>
  <si>
    <t>Položka pořadí 114 : 6,00000</t>
  </si>
  <si>
    <t>Položka pořadí 120 : 2,00000</t>
  </si>
  <si>
    <t>Položka pořadí 122 : 9,00000</t>
  </si>
  <si>
    <t>Položka pořadí 107 : 2,00000</t>
  </si>
  <si>
    <t>734209103R00</t>
  </si>
  <si>
    <t>Montáž závitové armatury s jedním závitem, G 1/2", bez dodávky materiálu</t>
  </si>
  <si>
    <t>Položka pořadí 103 : 49,00000</t>
  </si>
  <si>
    <t>734209112R00</t>
  </si>
  <si>
    <t>Montáž závitové armatury se dvěma závity, G 3/8", bez dodávky materiálu</t>
  </si>
  <si>
    <t>Položka pořadí 116 : 49,00000</t>
  </si>
  <si>
    <t>734209114R00</t>
  </si>
  <si>
    <t>Montáž závitové armatury se dvěma závity, G 3/4", bez dodávky materiálu</t>
  </si>
  <si>
    <t>Položka pořadí 109 : 98,00000</t>
  </si>
  <si>
    <t>734209115R00</t>
  </si>
  <si>
    <t>Montáž závitové armatury se dvěma závity, G 1", bez dodávky materiálu</t>
  </si>
  <si>
    <t>Položka pořadí 117 : 1,00000</t>
  </si>
  <si>
    <t>734209116R00</t>
  </si>
  <si>
    <t>Montáž závitové armatury se dvěma závity, G 5/4", bez dodávky materiálu</t>
  </si>
  <si>
    <t>Položka pořadí 118 : 3,00000</t>
  </si>
  <si>
    <t>734209117R00</t>
  </si>
  <si>
    <t>Montáž závitové armatury se dvěma závity, G 6/4", bez dodávky materiálu</t>
  </si>
  <si>
    <t>Položka pořadí 101 : 20,00000</t>
  </si>
  <si>
    <t>734209118R00</t>
  </si>
  <si>
    <t>Montáž závitové armatury se dvěma závity, G 2", bez dodávky materiálu</t>
  </si>
  <si>
    <t>Položka pořadí 102 : 10,00000</t>
  </si>
  <si>
    <t>734233115R00</t>
  </si>
  <si>
    <t>Kohout kulový, mosazný, DN 40, PN 25, vnitřní-vnitřní, včetně dodávky materiálu</t>
  </si>
  <si>
    <t>734233116R00</t>
  </si>
  <si>
    <t>Kohout kulový, mosazný, DN 50, PN 16, vnitřní-vnitřní, včetně dodávky materiálu</t>
  </si>
  <si>
    <t>734295321R00</t>
  </si>
  <si>
    <t>Kohout kulový, napouštěcí a vypouštěcí, mosazný, DN 15, PN 10, včetně dodávky materiálu</t>
  </si>
  <si>
    <t>Položka pořadí 125 : 49,00000</t>
  </si>
  <si>
    <t>734411143R00</t>
  </si>
  <si>
    <t>Teploměr dvoukovový s pevným stonkem a jímkou rozsah do 200° C DTR, pevný stonek 160 mm, včetně dodávky materiálu</t>
  </si>
  <si>
    <t>734421150R00</t>
  </si>
  <si>
    <t>Tlakoměr deformační 0-10 MPa č. 53312, D 100, včetně dodávky materiálu</t>
  </si>
  <si>
    <t>734494121R00</t>
  </si>
  <si>
    <t>Návarek s metrickým závitem M 20 x 1,5, délka do 220 mm, včetně dodávky materiálu</t>
  </si>
  <si>
    <t>734163162RE125</t>
  </si>
  <si>
    <t>Filtr přírubový, DN 125, PN 16</t>
  </si>
  <si>
    <t>734235121E01</t>
  </si>
  <si>
    <t>Kohout kulový,2x vnitřní závit, DN 15, PN10, k odvzdušňovacím nádobkám</t>
  </si>
  <si>
    <t>734235122E01</t>
  </si>
  <si>
    <t>Kohout kulový,2x vnitřní závit, DN 20, PN 25</t>
  </si>
  <si>
    <t>Položka pořadí 124 : 49,00000*2</t>
  </si>
  <si>
    <t>31946408R</t>
  </si>
  <si>
    <t>příruba přivařovací s krkem; mat. uhlík. ocel (11 416); Js (DN) 65 mm; 1,6 MPa; PN 16; vnitř.D = 65,0 mm; vnější D1= 185 mm; V = 45 mm; ČSN 13 1231</t>
  </si>
  <si>
    <t>Hodnota z bývalého odkazu. : 2</t>
  </si>
  <si>
    <t>31946409R</t>
  </si>
  <si>
    <t>příruba přivařovací s krkem; mat. uhlík. ocel (11 416); Js (DN) 80 mm; 1,6 MPa; PN 16; vnitř.D = 80,0 mm; vnější D1= 200 mm; V = 50 mm; ČSN 13 1231</t>
  </si>
  <si>
    <t>Položka pořadí 119 : 2,00000*2</t>
  </si>
  <si>
    <t>31946410R</t>
  </si>
  <si>
    <t>příruba přivařovací s krkem; mat. uhlík. ocel (11 416); Js (DN) 100 mm; 1,6 MPa; PN 16; vnitř.D = 100,0 mm; vnější D1= 215 mm; V = 52 mm; ČSN 13 1231</t>
  </si>
  <si>
    <t>Položka pořadí 121 : 4,00000*2</t>
  </si>
  <si>
    <t>Hodnota z bývalého odkazu. : 8</t>
  </si>
  <si>
    <t>31946411R</t>
  </si>
  <si>
    <t>příruba přivařovací s krkem; mat. uhlík. ocel (11 416); Js (DN) 125 mm; 1,6 MPa; PN 16; vnitř.D = 125,0 mm; vnější D1= 245 mm; V = 55 mm; ČSN 13 1231</t>
  </si>
  <si>
    <t>Položka pořadí 114 : 6,00000*2</t>
  </si>
  <si>
    <t>Položka pořadí 120 : 2,00000*2</t>
  </si>
  <si>
    <t>Položka pořadí 122 : 9,00000*2</t>
  </si>
  <si>
    <t>42274517E02</t>
  </si>
  <si>
    <t>Kompenzátor pryžový, přírubový, DN125, PN 6, pro chladnou vodu</t>
  </si>
  <si>
    <t>722.4325.1227.30</t>
  </si>
  <si>
    <t>EPDM-hadice s opletením z ušlechtilé oceli, PN 10, délka 300mm, vnitřní závity 3/4”</t>
  </si>
  <si>
    <t>EPDM, oplet nerez, koncovky poniklovaná mosaz, objímky nerez</t>
  </si>
  <si>
    <t>734.1060203</t>
  </si>
  <si>
    <t>Vyvažovací ventil závitový Oventrop Hydrocontrol VTR, DN 10, PN 16, kvs=2,88m3/h</t>
  </si>
  <si>
    <t>734.1060206</t>
  </si>
  <si>
    <t>Vyvažovací ventil závitový Oventrop Hydrocontrol VTR, DN 25, PN 16, kvs=8,89m3/h</t>
  </si>
  <si>
    <t>734.1060216</t>
  </si>
  <si>
    <t>Vyvažovací ventil závitový Oventrop Hydrocontrol VTR, DN32, PN 16, kvs=19,45m3/h</t>
  </si>
  <si>
    <t>734.52 151-251</t>
  </si>
  <si>
    <t>Vyvažovací ventil přírubový, DN80,Kv=122,2m3/h, PN 16, 150°C,včetně měřících ventillů2x,litina</t>
  </si>
  <si>
    <t>734.ARK10028</t>
  </si>
  <si>
    <t>Zpětný ventil mezipřírubový, DN125, PN16, kovový disk</t>
  </si>
  <si>
    <t>734.ARK10063</t>
  </si>
  <si>
    <t>Mezipřírubový uzavírací ventil, DN100, PN 16</t>
  </si>
  <si>
    <t>734.ARK10064</t>
  </si>
  <si>
    <t>Mezipřírubový uzavírací ventil, DN125, PN 16</t>
  </si>
  <si>
    <t>998734104R00</t>
  </si>
  <si>
    <t>Přesun hmot pro armatury v objektech výšky do 36 m</t>
  </si>
  <si>
    <t>735119140R00</t>
  </si>
  <si>
    <t>Otopná tělesa litinová článková montáž bez rozlišení, bez dodávky materiálu</t>
  </si>
  <si>
    <t>4291724382R</t>
  </si>
  <si>
    <t>fancoil k vytápění a chlazení prostor; provedení vertikální nebo horizontální, zadní sání; připojení dvoutrubkové; výměník přídavný výměník; celkový chladicí výkon 2360 W; topný výkon  3300 W; hlučnost max.52 dB</t>
  </si>
  <si>
    <t>součástí dodávky 3-cestný ventil s pohonem, odvzdušňovací ventil a filtr</t>
  </si>
  <si>
    <t>ovládání MODBUS, tichý provoz 24 dB (1m), P=24W</t>
  </si>
  <si>
    <t>767995102R00</t>
  </si>
  <si>
    <t>Výroba a montáž atypických kovovových doplňků staveb hmotnosti přes 5 do 10 kg</t>
  </si>
  <si>
    <t>800-767</t>
  </si>
  <si>
    <t>998767102R00</t>
  </si>
  <si>
    <t>Přesun hmot pro kovové stavební doplňk. konstrukce v objektech výšky do 12 m</t>
  </si>
  <si>
    <t>783122110R00</t>
  </si>
  <si>
    <t>Nátěry ocelových konstrukcí syntetické A - ocelová konstrukce těžká, dvojnásobné</t>
  </si>
  <si>
    <t>800-783</t>
  </si>
  <si>
    <t>na vzduchu schnoucí</t>
  </si>
  <si>
    <t>783426160R00</t>
  </si>
  <si>
    <t>Nátěry potrubí a armatur syntetické potrubí, do DN 150 mm, dvojnásobné se základním nátěrem</t>
  </si>
  <si>
    <t>909      E01</t>
  </si>
  <si>
    <t>Stavební přípomoce</t>
  </si>
  <si>
    <t>h</t>
  </si>
  <si>
    <t>909      E02</t>
  </si>
  <si>
    <t>Úklidové práce po montážích</t>
  </si>
  <si>
    <t>910      E01</t>
  </si>
  <si>
    <t>Jádrový vrt průměr 100 mm, ŽB konstrukce</t>
  </si>
  <si>
    <t>ŽB konstrukce - příčky mezi pokoji, stropní kce, střešní kce</t>
  </si>
  <si>
    <t>904      R02</t>
  </si>
  <si>
    <t>Hzs-zkousky v ramci montaz.praci, Topná zkouška</t>
  </si>
  <si>
    <t>Prav.M</t>
  </si>
  <si>
    <t>POL10_</t>
  </si>
  <si>
    <t>157418T110</t>
  </si>
  <si>
    <t>Jeřáb pro osazení zdroje chladu (1,7t)</t>
  </si>
  <si>
    <t>157418TE01</t>
  </si>
  <si>
    <t>Zaškolení obsluhy</t>
  </si>
  <si>
    <t>904      R003</t>
  </si>
  <si>
    <t>Hydraulické zaregulování systému - autorizovanou firmou, Vypracování protokolu o zaregulování</t>
  </si>
  <si>
    <t>980.002E02</t>
  </si>
  <si>
    <t>Projektová dokumentace skutečného stavu</t>
  </si>
  <si>
    <t>SUM</t>
  </si>
  <si>
    <t>max.provozní tlak 6bar, teplota -10až60°C,</t>
  </si>
  <si>
    <t>END</t>
  </si>
  <si>
    <t>Automatický kabinetní změkčovací filtr, vč. dávkování inhibitorů koroze, pro zdroj chladu  364kW</t>
  </si>
  <si>
    <t>Jednostupňové odstředivé čerpadlo pro chladnou vodu, Q=69,5m3/h, H=8,0m, DN100, PN16, 3x400V</t>
  </si>
  <si>
    <t>Jednostupňové odstředivé čerpadlo pro chladnou vodu, Q=60m3/h, H=10,0m, DN80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</si>
</sst>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46" zoomScaleNormal="100" zoomScaleSheetLayoutView="75" workbookViewId="0">
      <selection activeCell="I60" sqref="I6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11" t="s">
        <v>39</v>
      </c>
      <c r="C1" s="212"/>
      <c r="D1" s="212"/>
      <c r="E1" s="212"/>
      <c r="F1" s="212"/>
      <c r="G1" s="212"/>
      <c r="H1" s="212"/>
      <c r="I1" s="212"/>
      <c r="J1" s="213"/>
    </row>
    <row r="2" spans="1:15" ht="36" customHeight="1" x14ac:dyDescent="0.2">
      <c r="A2" s="3"/>
      <c r="B2" s="78" t="s">
        <v>22</v>
      </c>
      <c r="C2" s="79"/>
      <c r="D2" s="80" t="s">
        <v>48</v>
      </c>
      <c r="E2" s="217" t="s">
        <v>49</v>
      </c>
      <c r="F2" s="218"/>
      <c r="G2" s="218"/>
      <c r="H2" s="218"/>
      <c r="I2" s="218"/>
      <c r="J2" s="219"/>
      <c r="O2" s="2"/>
    </row>
    <row r="3" spans="1:15" ht="27" customHeight="1" x14ac:dyDescent="0.2">
      <c r="A3" s="3"/>
      <c r="B3" s="81" t="s">
        <v>45</v>
      </c>
      <c r="C3" s="79"/>
      <c r="D3" s="82" t="s">
        <v>43</v>
      </c>
      <c r="E3" s="220" t="s">
        <v>44</v>
      </c>
      <c r="F3" s="221"/>
      <c r="G3" s="221"/>
      <c r="H3" s="221"/>
      <c r="I3" s="221"/>
      <c r="J3" s="222"/>
    </row>
    <row r="4" spans="1:15" ht="23.25" customHeight="1" x14ac:dyDescent="0.2">
      <c r="A4" s="77">
        <v>1962</v>
      </c>
      <c r="B4" s="83" t="s">
        <v>46</v>
      </c>
      <c r="C4" s="84"/>
      <c r="D4" s="85" t="s">
        <v>41</v>
      </c>
      <c r="E4" s="206" t="s">
        <v>42</v>
      </c>
      <c r="F4" s="207"/>
      <c r="G4" s="207"/>
      <c r="H4" s="207"/>
      <c r="I4" s="207"/>
      <c r="J4" s="208"/>
    </row>
    <row r="5" spans="1:15" ht="24" customHeight="1" x14ac:dyDescent="0.2">
      <c r="A5" s="3"/>
      <c r="B5" s="45" t="s">
        <v>40</v>
      </c>
      <c r="C5" s="4"/>
      <c r="D5" s="30"/>
      <c r="E5" s="24"/>
      <c r="F5" s="24"/>
      <c r="G5" s="24"/>
      <c r="H5" s="26" t="s">
        <v>38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38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24"/>
      <c r="E11" s="224"/>
      <c r="F11" s="224"/>
      <c r="G11" s="224"/>
      <c r="H11" s="26" t="s">
        <v>38</v>
      </c>
      <c r="I11" s="87"/>
      <c r="J11" s="10"/>
    </row>
    <row r="12" spans="1:15" ht="15.75" customHeight="1" x14ac:dyDescent="0.2">
      <c r="A12" s="3"/>
      <c r="B12" s="39"/>
      <c r="C12" s="24"/>
      <c r="D12" s="205"/>
      <c r="E12" s="205"/>
      <c r="F12" s="205"/>
      <c r="G12" s="205"/>
      <c r="H12" s="26" t="s">
        <v>34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09"/>
      <c r="F13" s="210"/>
      <c r="G13" s="210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23"/>
      <c r="F15" s="223"/>
      <c r="G15" s="225"/>
      <c r="H15" s="225"/>
      <c r="I15" s="225" t="s">
        <v>29</v>
      </c>
      <c r="J15" s="226"/>
    </row>
    <row r="16" spans="1:15" ht="23.25" customHeight="1" x14ac:dyDescent="0.2">
      <c r="A16" s="139" t="s">
        <v>24</v>
      </c>
      <c r="B16" s="55" t="s">
        <v>24</v>
      </c>
      <c r="C16" s="56"/>
      <c r="D16" s="57"/>
      <c r="E16" s="196"/>
      <c r="F16" s="197"/>
      <c r="G16" s="196"/>
      <c r="H16" s="197"/>
      <c r="I16" s="196">
        <f>SUMIF(F49:F60,A16,I49:I60)+SUMIF(F49:F60,"PSU",I49:I60)</f>
        <v>0</v>
      </c>
      <c r="J16" s="198"/>
    </row>
    <row r="17" spans="1:10" ht="23.25" customHeight="1" x14ac:dyDescent="0.2">
      <c r="A17" s="139" t="s">
        <v>25</v>
      </c>
      <c r="B17" s="55" t="s">
        <v>25</v>
      </c>
      <c r="C17" s="56"/>
      <c r="D17" s="57"/>
      <c r="E17" s="196"/>
      <c r="F17" s="197"/>
      <c r="G17" s="196"/>
      <c r="H17" s="197"/>
      <c r="I17" s="196">
        <f>SUMIF(F49:F60,A17,I49:I60)</f>
        <v>0</v>
      </c>
      <c r="J17" s="198"/>
    </row>
    <row r="18" spans="1:10" ht="23.25" customHeight="1" x14ac:dyDescent="0.2">
      <c r="A18" s="139" t="s">
        <v>26</v>
      </c>
      <c r="B18" s="55" t="s">
        <v>26</v>
      </c>
      <c r="C18" s="56"/>
      <c r="D18" s="57"/>
      <c r="E18" s="196"/>
      <c r="F18" s="197"/>
      <c r="G18" s="196"/>
      <c r="H18" s="197"/>
      <c r="I18" s="196">
        <f>SUMIF(F49:F60,A18,I49:I60)</f>
        <v>0</v>
      </c>
      <c r="J18" s="198"/>
    </row>
    <row r="19" spans="1:10" ht="23.25" customHeight="1" x14ac:dyDescent="0.2">
      <c r="A19" s="139" t="s">
        <v>77</v>
      </c>
      <c r="B19" s="55" t="s">
        <v>27</v>
      </c>
      <c r="C19" s="56"/>
      <c r="D19" s="57"/>
      <c r="E19" s="196"/>
      <c r="F19" s="197"/>
      <c r="G19" s="196"/>
      <c r="H19" s="197"/>
      <c r="I19" s="196">
        <f>SUMIF(F49:F60,A19,I49:I60)</f>
        <v>0</v>
      </c>
      <c r="J19" s="198"/>
    </row>
    <row r="20" spans="1:10" ht="23.25" customHeight="1" x14ac:dyDescent="0.2">
      <c r="A20" s="139" t="s">
        <v>78</v>
      </c>
      <c r="B20" s="55" t="s">
        <v>28</v>
      </c>
      <c r="C20" s="56"/>
      <c r="D20" s="57"/>
      <c r="E20" s="196"/>
      <c r="F20" s="197"/>
      <c r="G20" s="196"/>
      <c r="H20" s="197"/>
      <c r="I20" s="196">
        <f>SUMIF(F49:F60,A20,I49:I60)</f>
        <v>0</v>
      </c>
      <c r="J20" s="198"/>
    </row>
    <row r="21" spans="1:10" ht="23.25" customHeight="1" x14ac:dyDescent="0.2">
      <c r="A21" s="3"/>
      <c r="B21" s="72" t="s">
        <v>29</v>
      </c>
      <c r="C21" s="73"/>
      <c r="D21" s="74"/>
      <c r="E21" s="199"/>
      <c r="F21" s="227"/>
      <c r="G21" s="199"/>
      <c r="H21" s="227"/>
      <c r="I21" s="199">
        <f>SUM(I16:J20)</f>
        <v>0</v>
      </c>
      <c r="J21" s="200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194">
        <f>ZakladDPHSniVypocet</f>
        <v>0</v>
      </c>
      <c r="H23" s="195"/>
      <c r="I23" s="195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192">
        <f>IF(A24&gt;50, ROUNDUP(A23, 0), ROUNDDOWN(A23, 0))</f>
        <v>0</v>
      </c>
      <c r="H24" s="193"/>
      <c r="I24" s="193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194">
        <f>ZakladDPHZaklVypocet</f>
        <v>0</v>
      </c>
      <c r="H25" s="195"/>
      <c r="I25" s="195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214">
        <f>IF(A26&gt;50, ROUNDUP(A25, 0), ROUNDDOWN(A25, 0))</f>
        <v>0</v>
      </c>
      <c r="H26" s="215"/>
      <c r="I26" s="215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216">
        <f>CenaCelkem-(ZakladDPHSni+DPHSni+ZakladDPHZakl+DPHZakl)</f>
        <v>0</v>
      </c>
      <c r="H27" s="216"/>
      <c r="I27" s="216"/>
      <c r="J27" s="61" t="str">
        <f t="shared" si="0"/>
        <v>CZK</v>
      </c>
    </row>
    <row r="28" spans="1:10" ht="27.75" hidden="1" customHeight="1" thickBot="1" x14ac:dyDescent="0.25">
      <c r="A28" s="3"/>
      <c r="B28" s="116" t="s">
        <v>23</v>
      </c>
      <c r="C28" s="117"/>
      <c r="D28" s="117"/>
      <c r="E28" s="118"/>
      <c r="F28" s="119"/>
      <c r="G28" s="202">
        <f>ZakladDPHSniVypocet+ZakladDPHZaklVypocet</f>
        <v>0</v>
      </c>
      <c r="H28" s="202"/>
      <c r="I28" s="202"/>
      <c r="J28" s="12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6" t="s">
        <v>35</v>
      </c>
      <c r="C29" s="121"/>
      <c r="D29" s="121"/>
      <c r="E29" s="121"/>
      <c r="F29" s="121"/>
      <c r="G29" s="201">
        <f>IF(A29&gt;50, ROUNDUP(A27, 0), ROUNDDOWN(A27, 0))</f>
        <v>0</v>
      </c>
      <c r="H29" s="201"/>
      <c r="I29" s="201"/>
      <c r="J29" s="122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43382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03" t="s">
        <v>47</v>
      </c>
      <c r="E34" s="204"/>
      <c r="F34" s="29"/>
      <c r="G34" s="203"/>
      <c r="H34" s="204"/>
      <c r="I34" s="204"/>
      <c r="J34" s="36"/>
    </row>
    <row r="35" spans="1:10" ht="12.75" customHeight="1" x14ac:dyDescent="0.2">
      <c r="A35" s="3"/>
      <c r="B35" s="3"/>
      <c r="C35" s="4"/>
      <c r="D35" s="191" t="s">
        <v>2</v>
      </c>
      <c r="E35" s="191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16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37</v>
      </c>
      <c r="B38" s="96" t="s">
        <v>17</v>
      </c>
      <c r="C38" s="97" t="s">
        <v>5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50</v>
      </c>
      <c r="C39" s="228"/>
      <c r="D39" s="229"/>
      <c r="E39" s="229"/>
      <c r="F39" s="103">
        <f>'SO 01 1.4.1 Pol'!AE303</f>
        <v>0</v>
      </c>
      <c r="G39" s="104">
        <f>'SO 01 1.4.1 Pol'!AF303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43</v>
      </c>
      <c r="C40" s="230" t="s">
        <v>44</v>
      </c>
      <c r="D40" s="231"/>
      <c r="E40" s="231"/>
      <c r="F40" s="108">
        <f>'SO 01 1.4.1 Pol'!AE303</f>
        <v>0</v>
      </c>
      <c r="G40" s="109">
        <f>'SO 01 1.4.1 Pol'!AF303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41</v>
      </c>
      <c r="C41" s="228" t="s">
        <v>42</v>
      </c>
      <c r="D41" s="229"/>
      <c r="E41" s="229"/>
      <c r="F41" s="112">
        <f>'SO 01 1.4.1 Pol'!AE303</f>
        <v>0</v>
      </c>
      <c r="G41" s="105">
        <f>'SO 01 1.4.1 Pol'!AF303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232" t="s">
        <v>51</v>
      </c>
      <c r="C42" s="233"/>
      <c r="D42" s="233"/>
      <c r="E42" s="234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3" t="s">
        <v>53</v>
      </c>
    </row>
    <row r="48" spans="1:10" ht="25.5" customHeight="1" x14ac:dyDescent="0.2">
      <c r="A48" s="124"/>
      <c r="B48" s="127" t="s">
        <v>17</v>
      </c>
      <c r="C48" s="127" t="s">
        <v>5</v>
      </c>
      <c r="D48" s="128"/>
      <c r="E48" s="128"/>
      <c r="F48" s="129" t="s">
        <v>54</v>
      </c>
      <c r="G48" s="129"/>
      <c r="H48" s="129"/>
      <c r="I48" s="129" t="s">
        <v>29</v>
      </c>
      <c r="J48" s="129" t="s">
        <v>0</v>
      </c>
    </row>
    <row r="49" spans="1:10" ht="25.5" customHeight="1" x14ac:dyDescent="0.2">
      <c r="A49" s="125"/>
      <c r="B49" s="130" t="s">
        <v>55</v>
      </c>
      <c r="C49" s="235" t="s">
        <v>56</v>
      </c>
      <c r="D49" s="236"/>
      <c r="E49" s="236"/>
      <c r="F49" s="135" t="s">
        <v>24</v>
      </c>
      <c r="G49" s="136"/>
      <c r="H49" s="136"/>
      <c r="I49" s="136">
        <f>'SO 01 1.4.1 Pol'!G8</f>
        <v>0</v>
      </c>
      <c r="J49" s="133" t="str">
        <f>IF(I61=0,"",I49/I61*100)</f>
        <v/>
      </c>
    </row>
    <row r="50" spans="1:10" ht="25.5" customHeight="1" x14ac:dyDescent="0.2">
      <c r="A50" s="125"/>
      <c r="B50" s="130" t="s">
        <v>57</v>
      </c>
      <c r="C50" s="235" t="s">
        <v>58</v>
      </c>
      <c r="D50" s="236"/>
      <c r="E50" s="236"/>
      <c r="F50" s="135" t="s">
        <v>24</v>
      </c>
      <c r="G50" s="136"/>
      <c r="H50" s="136"/>
      <c r="I50" s="136">
        <f>'SO 01 1.4.1 Pol'!G18</f>
        <v>0</v>
      </c>
      <c r="J50" s="133" t="str">
        <f>IF(I61=0,"",I50/I61*100)</f>
        <v/>
      </c>
    </row>
    <row r="51" spans="1:10" ht="25.5" customHeight="1" x14ac:dyDescent="0.2">
      <c r="A51" s="125"/>
      <c r="B51" s="130" t="s">
        <v>59</v>
      </c>
      <c r="C51" s="235" t="s">
        <v>60</v>
      </c>
      <c r="D51" s="236"/>
      <c r="E51" s="236"/>
      <c r="F51" s="135" t="s">
        <v>25</v>
      </c>
      <c r="G51" s="136"/>
      <c r="H51" s="136"/>
      <c r="I51" s="136">
        <f>'SO 01 1.4.1 Pol'!G22</f>
        <v>0</v>
      </c>
      <c r="J51" s="133" t="str">
        <f>IF(I61=0,"",I51/I61*100)</f>
        <v/>
      </c>
    </row>
    <row r="52" spans="1:10" ht="25.5" customHeight="1" x14ac:dyDescent="0.2">
      <c r="A52" s="125"/>
      <c r="B52" s="130" t="s">
        <v>61</v>
      </c>
      <c r="C52" s="235" t="s">
        <v>62</v>
      </c>
      <c r="D52" s="236"/>
      <c r="E52" s="236"/>
      <c r="F52" s="135" t="s">
        <v>25</v>
      </c>
      <c r="G52" s="136"/>
      <c r="H52" s="136"/>
      <c r="I52" s="136">
        <f>'SO 01 1.4.1 Pol'!G100</f>
        <v>0</v>
      </c>
      <c r="J52" s="133" t="str">
        <f>IF(I61=0,"",I52/I61*100)</f>
        <v/>
      </c>
    </row>
    <row r="53" spans="1:10" ht="25.5" customHeight="1" x14ac:dyDescent="0.2">
      <c r="A53" s="125"/>
      <c r="B53" s="130" t="s">
        <v>63</v>
      </c>
      <c r="C53" s="235" t="s">
        <v>64</v>
      </c>
      <c r="D53" s="236"/>
      <c r="E53" s="236"/>
      <c r="F53" s="135" t="s">
        <v>25</v>
      </c>
      <c r="G53" s="136"/>
      <c r="H53" s="136"/>
      <c r="I53" s="136">
        <f>'SO 01 1.4.1 Pol'!G105</f>
        <v>0</v>
      </c>
      <c r="J53" s="133" t="str">
        <f>IF(I61=0,"",I53/I61*100)</f>
        <v/>
      </c>
    </row>
    <row r="54" spans="1:10" ht="25.5" customHeight="1" x14ac:dyDescent="0.2">
      <c r="A54" s="125"/>
      <c r="B54" s="130" t="s">
        <v>65</v>
      </c>
      <c r="C54" s="235" t="s">
        <v>66</v>
      </c>
      <c r="D54" s="236"/>
      <c r="E54" s="236"/>
      <c r="F54" s="135" t="s">
        <v>25</v>
      </c>
      <c r="G54" s="136"/>
      <c r="H54" s="136"/>
      <c r="I54" s="136">
        <f>'SO 01 1.4.1 Pol'!G157</f>
        <v>0</v>
      </c>
      <c r="J54" s="133" t="str">
        <f>IF(I61=0,"",I54/I61*100)</f>
        <v/>
      </c>
    </row>
    <row r="55" spans="1:10" ht="25.5" customHeight="1" x14ac:dyDescent="0.2">
      <c r="A55" s="125"/>
      <c r="B55" s="130" t="s">
        <v>67</v>
      </c>
      <c r="C55" s="235" t="s">
        <v>68</v>
      </c>
      <c r="D55" s="236"/>
      <c r="E55" s="236"/>
      <c r="F55" s="135" t="s">
        <v>25</v>
      </c>
      <c r="G55" s="136"/>
      <c r="H55" s="136"/>
      <c r="I55" s="136">
        <f>'SO 01 1.4.1 Pol'!G209</f>
        <v>0</v>
      </c>
      <c r="J55" s="133" t="str">
        <f>IF(I61=0,"",I55/I61*100)</f>
        <v/>
      </c>
    </row>
    <row r="56" spans="1:10" ht="25.5" customHeight="1" x14ac:dyDescent="0.2">
      <c r="A56" s="125"/>
      <c r="B56" s="130" t="s">
        <v>69</v>
      </c>
      <c r="C56" s="235" t="s">
        <v>70</v>
      </c>
      <c r="D56" s="236"/>
      <c r="E56" s="236"/>
      <c r="F56" s="135" t="s">
        <v>25</v>
      </c>
      <c r="G56" s="136"/>
      <c r="H56" s="136"/>
      <c r="I56" s="136">
        <f>'SO 01 1.4.1 Pol'!G270</f>
        <v>0</v>
      </c>
      <c r="J56" s="133" t="str">
        <f>IF(I61=0,"",I56/I61*100)</f>
        <v/>
      </c>
    </row>
    <row r="57" spans="1:10" ht="25.5" customHeight="1" x14ac:dyDescent="0.2">
      <c r="A57" s="125"/>
      <c r="B57" s="130" t="s">
        <v>71</v>
      </c>
      <c r="C57" s="235" t="s">
        <v>72</v>
      </c>
      <c r="D57" s="236"/>
      <c r="E57" s="236"/>
      <c r="F57" s="135" t="s">
        <v>25</v>
      </c>
      <c r="G57" s="136"/>
      <c r="H57" s="136"/>
      <c r="I57" s="136">
        <f>'SO 01 1.4.1 Pol'!G276</f>
        <v>0</v>
      </c>
      <c r="J57" s="133" t="str">
        <f>IF(I61=0,"",I57/I61*100)</f>
        <v/>
      </c>
    </row>
    <row r="58" spans="1:10" ht="25.5" customHeight="1" x14ac:dyDescent="0.2">
      <c r="A58" s="125"/>
      <c r="B58" s="130" t="s">
        <v>73</v>
      </c>
      <c r="C58" s="235" t="s">
        <v>74</v>
      </c>
      <c r="D58" s="236"/>
      <c r="E58" s="236"/>
      <c r="F58" s="135" t="s">
        <v>25</v>
      </c>
      <c r="G58" s="136"/>
      <c r="H58" s="136"/>
      <c r="I58" s="136">
        <f>'SO 01 1.4.1 Pol'!G280</f>
        <v>0</v>
      </c>
      <c r="J58" s="133" t="str">
        <f>IF(I61=0,"",I58/I61*100)</f>
        <v/>
      </c>
    </row>
    <row r="59" spans="1:10" ht="25.5" customHeight="1" x14ac:dyDescent="0.2">
      <c r="A59" s="125"/>
      <c r="B59" s="130" t="s">
        <v>75</v>
      </c>
      <c r="C59" s="235" t="s">
        <v>76</v>
      </c>
      <c r="D59" s="236"/>
      <c r="E59" s="236"/>
      <c r="F59" s="135" t="s">
        <v>25</v>
      </c>
      <c r="G59" s="136"/>
      <c r="H59" s="136"/>
      <c r="I59" s="136">
        <f>'SO 01 1.4.1 Pol'!G286</f>
        <v>0</v>
      </c>
      <c r="J59" s="133" t="str">
        <f>IF(I61=0,"",I59/I61*100)</f>
        <v/>
      </c>
    </row>
    <row r="60" spans="1:10" ht="25.5" customHeight="1" x14ac:dyDescent="0.2">
      <c r="A60" s="125"/>
      <c r="B60" s="130" t="s">
        <v>77</v>
      </c>
      <c r="C60" s="235" t="s">
        <v>27</v>
      </c>
      <c r="D60" s="236"/>
      <c r="E60" s="236"/>
      <c r="F60" s="135" t="s">
        <v>77</v>
      </c>
      <c r="G60" s="136"/>
      <c r="H60" s="136"/>
      <c r="I60" s="136">
        <f>'SO 01 1.4.1 Pol'!G300</f>
        <v>0</v>
      </c>
      <c r="J60" s="133" t="str">
        <f>IF(I61=0,"",I60/I61*100)</f>
        <v/>
      </c>
    </row>
    <row r="61" spans="1:10" ht="25.5" customHeight="1" x14ac:dyDescent="0.2">
      <c r="A61" s="126"/>
      <c r="B61" s="131" t="s">
        <v>1</v>
      </c>
      <c r="C61" s="131"/>
      <c r="D61" s="132"/>
      <c r="E61" s="132"/>
      <c r="F61" s="137"/>
      <c r="G61" s="138"/>
      <c r="H61" s="138"/>
      <c r="I61" s="138">
        <f>SUM(I49:I60)</f>
        <v>0</v>
      </c>
      <c r="J61" s="134">
        <f>SUM(J49:J60)</f>
        <v>0</v>
      </c>
    </row>
    <row r="62" spans="1:10" x14ac:dyDescent="0.2">
      <c r="F62" s="90"/>
      <c r="G62" s="89"/>
      <c r="H62" s="90"/>
      <c r="I62" s="89"/>
      <c r="J62" s="91"/>
    </row>
    <row r="63" spans="1:10" x14ac:dyDescent="0.2">
      <c r="F63" s="90"/>
      <c r="G63" s="89"/>
      <c r="H63" s="90"/>
      <c r="I63" s="89"/>
      <c r="J63" s="91"/>
    </row>
    <row r="64" spans="1:10" x14ac:dyDescent="0.2">
      <c r="F64" s="90"/>
      <c r="G64" s="89"/>
      <c r="H64" s="90"/>
      <c r="I64" s="89"/>
      <c r="J64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76" t="s">
        <v>7</v>
      </c>
      <c r="B2" s="75"/>
      <c r="C2" s="239"/>
      <c r="D2" s="239"/>
      <c r="E2" s="239"/>
      <c r="F2" s="239"/>
      <c r="G2" s="240"/>
    </row>
    <row r="3" spans="1:7" ht="24.95" customHeight="1" x14ac:dyDescent="0.2">
      <c r="A3" s="76" t="s">
        <v>8</v>
      </c>
      <c r="B3" s="75"/>
      <c r="C3" s="239"/>
      <c r="D3" s="239"/>
      <c r="E3" s="239"/>
      <c r="F3" s="239"/>
      <c r="G3" s="240"/>
    </row>
    <row r="4" spans="1:7" ht="24.95" customHeight="1" x14ac:dyDescent="0.2">
      <c r="A4" s="76" t="s">
        <v>9</v>
      </c>
      <c r="B4" s="75"/>
      <c r="C4" s="239"/>
      <c r="D4" s="239"/>
      <c r="E4" s="239"/>
      <c r="F4" s="239"/>
      <c r="G4" s="240"/>
    </row>
    <row r="5" spans="1:7" x14ac:dyDescent="0.2">
      <c r="B5" s="6"/>
      <c r="C5" s="7"/>
      <c r="D5" s="8"/>
    </row>
  </sheetData>
  <sheetProtection password="EAD2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workbookViewId="0">
      <pane ySplit="7" topLeftCell="A140" activePane="bottomLeft" state="frozen"/>
      <selection pane="bottomLeft" activeCell="C143" sqref="C143:G143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63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3" t="s">
        <v>79</v>
      </c>
      <c r="B1" s="243"/>
      <c r="C1" s="243"/>
      <c r="D1" s="243"/>
      <c r="E1" s="243"/>
      <c r="F1" s="243"/>
      <c r="G1" s="243"/>
      <c r="AG1" t="s">
        <v>80</v>
      </c>
    </row>
    <row r="2" spans="1:60" ht="24.95" customHeight="1" x14ac:dyDescent="0.2">
      <c r="A2" s="141" t="s">
        <v>7</v>
      </c>
      <c r="B2" s="75" t="s">
        <v>48</v>
      </c>
      <c r="C2" s="244" t="s">
        <v>49</v>
      </c>
      <c r="D2" s="245"/>
      <c r="E2" s="245"/>
      <c r="F2" s="245"/>
      <c r="G2" s="246"/>
      <c r="AG2" t="s">
        <v>81</v>
      </c>
    </row>
    <row r="3" spans="1:60" ht="24.95" customHeight="1" x14ac:dyDescent="0.2">
      <c r="A3" s="141" t="s">
        <v>8</v>
      </c>
      <c r="B3" s="75" t="s">
        <v>43</v>
      </c>
      <c r="C3" s="244" t="s">
        <v>44</v>
      </c>
      <c r="D3" s="245"/>
      <c r="E3" s="245"/>
      <c r="F3" s="245"/>
      <c r="G3" s="246"/>
      <c r="AC3" s="88" t="s">
        <v>81</v>
      </c>
      <c r="AG3" t="s">
        <v>82</v>
      </c>
    </row>
    <row r="4" spans="1:60" ht="24.95" customHeight="1" x14ac:dyDescent="0.2">
      <c r="A4" s="142" t="s">
        <v>9</v>
      </c>
      <c r="B4" s="143" t="s">
        <v>41</v>
      </c>
      <c r="C4" s="247" t="s">
        <v>42</v>
      </c>
      <c r="D4" s="248"/>
      <c r="E4" s="248"/>
      <c r="F4" s="248"/>
      <c r="G4" s="249"/>
      <c r="AG4" t="s">
        <v>83</v>
      </c>
    </row>
    <row r="5" spans="1:60" x14ac:dyDescent="0.2">
      <c r="D5" s="140"/>
    </row>
    <row r="6" spans="1:60" ht="38.25" x14ac:dyDescent="0.2">
      <c r="A6" s="145" t="s">
        <v>84</v>
      </c>
      <c r="B6" s="147" t="s">
        <v>85</v>
      </c>
      <c r="C6" s="147" t="s">
        <v>86</v>
      </c>
      <c r="D6" s="146" t="s">
        <v>87</v>
      </c>
      <c r="E6" s="145" t="s">
        <v>88</v>
      </c>
      <c r="F6" s="144" t="s">
        <v>89</v>
      </c>
      <c r="G6" s="145" t="s">
        <v>29</v>
      </c>
      <c r="H6" s="148" t="s">
        <v>30</v>
      </c>
      <c r="I6" s="148" t="s">
        <v>90</v>
      </c>
      <c r="J6" s="148" t="s">
        <v>31</v>
      </c>
      <c r="K6" s="148" t="s">
        <v>91</v>
      </c>
      <c r="L6" s="148" t="s">
        <v>92</v>
      </c>
      <c r="M6" s="148" t="s">
        <v>93</v>
      </c>
      <c r="N6" s="148" t="s">
        <v>94</v>
      </c>
      <c r="O6" s="148" t="s">
        <v>95</v>
      </c>
      <c r="P6" s="148" t="s">
        <v>96</v>
      </c>
      <c r="Q6" s="148" t="s">
        <v>97</v>
      </c>
      <c r="R6" s="148" t="s">
        <v>98</v>
      </c>
      <c r="S6" s="148" t="s">
        <v>99</v>
      </c>
      <c r="T6" s="148" t="s">
        <v>100</v>
      </c>
      <c r="U6" s="148" t="s">
        <v>101</v>
      </c>
      <c r="V6" s="148" t="s">
        <v>102</v>
      </c>
      <c r="W6" s="148" t="s">
        <v>103</v>
      </c>
    </row>
    <row r="7" spans="1:60" hidden="1" x14ac:dyDescent="0.2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 x14ac:dyDescent="0.2">
      <c r="A8" s="162" t="s">
        <v>104</v>
      </c>
      <c r="B8" s="163" t="s">
        <v>55</v>
      </c>
      <c r="C8" s="184" t="s">
        <v>56</v>
      </c>
      <c r="D8" s="164"/>
      <c r="E8" s="165"/>
      <c r="F8" s="166"/>
      <c r="G8" s="166">
        <f>SUMIF(AG9:AG17,"&lt;&gt;NOR",G9:G17)</f>
        <v>0</v>
      </c>
      <c r="H8" s="166"/>
      <c r="I8" s="166">
        <f>SUM(I9:I17)</f>
        <v>0</v>
      </c>
      <c r="J8" s="166"/>
      <c r="K8" s="166">
        <f>SUM(K9:K17)</f>
        <v>0</v>
      </c>
      <c r="L8" s="166"/>
      <c r="M8" s="166">
        <f>SUM(M9:M17)</f>
        <v>0</v>
      </c>
      <c r="N8" s="166"/>
      <c r="O8" s="166">
        <f>SUM(O9:O17)</f>
        <v>4.05</v>
      </c>
      <c r="P8" s="166"/>
      <c r="Q8" s="166">
        <f>SUM(Q9:Q17)</f>
        <v>0</v>
      </c>
      <c r="R8" s="166"/>
      <c r="S8" s="166"/>
      <c r="T8" s="167"/>
      <c r="U8" s="161"/>
      <c r="V8" s="161">
        <f>SUM(V9:V17)</f>
        <v>9.59</v>
      </c>
      <c r="W8" s="161"/>
      <c r="AG8" t="s">
        <v>105</v>
      </c>
    </row>
    <row r="9" spans="1:60" outlineLevel="1" x14ac:dyDescent="0.2">
      <c r="A9" s="168">
        <v>1</v>
      </c>
      <c r="B9" s="169" t="s">
        <v>106</v>
      </c>
      <c r="C9" s="185" t="s">
        <v>107</v>
      </c>
      <c r="D9" s="170" t="s">
        <v>108</v>
      </c>
      <c r="E9" s="171">
        <v>1.52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2.5250000000000004</v>
      </c>
      <c r="O9" s="173">
        <f>ROUND(E9*N9,2)</f>
        <v>3.84</v>
      </c>
      <c r="P9" s="173">
        <v>0</v>
      </c>
      <c r="Q9" s="173">
        <f>ROUND(E9*P9,2)</f>
        <v>0</v>
      </c>
      <c r="R9" s="173" t="s">
        <v>109</v>
      </c>
      <c r="S9" s="173" t="s">
        <v>110</v>
      </c>
      <c r="T9" s="174" t="s">
        <v>110</v>
      </c>
      <c r="U9" s="158">
        <v>0.48000000000000004</v>
      </c>
      <c r="V9" s="158">
        <f>ROUND(E9*U9,2)</f>
        <v>0.73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111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250" t="s">
        <v>112</v>
      </c>
      <c r="D10" s="251"/>
      <c r="E10" s="251"/>
      <c r="F10" s="251"/>
      <c r="G10" s="251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113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68">
        <v>2</v>
      </c>
      <c r="B11" s="169" t="s">
        <v>114</v>
      </c>
      <c r="C11" s="185" t="s">
        <v>115</v>
      </c>
      <c r="D11" s="170" t="s">
        <v>116</v>
      </c>
      <c r="E11" s="171">
        <v>4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73">
        <v>3.9200000000000006E-2</v>
      </c>
      <c r="O11" s="173">
        <f>ROUND(E11*N11,2)</f>
        <v>0.16</v>
      </c>
      <c r="P11" s="173">
        <v>0</v>
      </c>
      <c r="Q11" s="173">
        <f>ROUND(E11*P11,2)</f>
        <v>0</v>
      </c>
      <c r="R11" s="173" t="s">
        <v>109</v>
      </c>
      <c r="S11" s="173" t="s">
        <v>110</v>
      </c>
      <c r="T11" s="174" t="s">
        <v>110</v>
      </c>
      <c r="U11" s="158">
        <v>1.6</v>
      </c>
      <c r="V11" s="158">
        <f>ROUND(E11*U11,2)</f>
        <v>6.4</v>
      </c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111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56"/>
      <c r="B12" s="157"/>
      <c r="C12" s="250" t="s">
        <v>117</v>
      </c>
      <c r="D12" s="251"/>
      <c r="E12" s="251"/>
      <c r="F12" s="251"/>
      <c r="G12" s="251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113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75" t="str">
        <f>C12</f>
        <v>svislé nebo šikmé (odkloněné) , půdorysně přímé nebo zalomené, stěn základových desek ve volných nebo zapažených jámách, rýhách, šachtách, včetně případných vzpěr,</v>
      </c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68">
        <v>3</v>
      </c>
      <c r="B13" s="169" t="s">
        <v>118</v>
      </c>
      <c r="C13" s="185" t="s">
        <v>119</v>
      </c>
      <c r="D13" s="170" t="s">
        <v>116</v>
      </c>
      <c r="E13" s="171">
        <v>4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0</v>
      </c>
      <c r="O13" s="173">
        <f>ROUND(E13*N13,2)</f>
        <v>0</v>
      </c>
      <c r="P13" s="173">
        <v>0</v>
      </c>
      <c r="Q13" s="173">
        <f>ROUND(E13*P13,2)</f>
        <v>0</v>
      </c>
      <c r="R13" s="173" t="s">
        <v>109</v>
      </c>
      <c r="S13" s="173" t="s">
        <v>110</v>
      </c>
      <c r="T13" s="174" t="s">
        <v>110</v>
      </c>
      <c r="U13" s="158">
        <v>0.32</v>
      </c>
      <c r="V13" s="158">
        <f>ROUND(E13*U13,2)</f>
        <v>1.28</v>
      </c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111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ht="22.5" outlineLevel="1" x14ac:dyDescent="0.2">
      <c r="A14" s="156"/>
      <c r="B14" s="157"/>
      <c r="C14" s="250" t="s">
        <v>117</v>
      </c>
      <c r="D14" s="251"/>
      <c r="E14" s="251"/>
      <c r="F14" s="251"/>
      <c r="G14" s="251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113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75" t="str">
        <f>C14</f>
        <v>svislé nebo šikmé (odkloněné) , půdorysně přímé nebo zalomené, stěn základových desek ve volných nebo zapažených jámách, rýhách, šachtách, včetně případných vzpěr,</v>
      </c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252" t="s">
        <v>120</v>
      </c>
      <c r="D15" s="253"/>
      <c r="E15" s="253"/>
      <c r="F15" s="253"/>
      <c r="G15" s="253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121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68">
        <v>4</v>
      </c>
      <c r="B16" s="169" t="s">
        <v>122</v>
      </c>
      <c r="C16" s="185" t="s">
        <v>123</v>
      </c>
      <c r="D16" s="170" t="s">
        <v>124</v>
      </c>
      <c r="E16" s="171">
        <v>0.05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73">
        <v>1.0217400000000001</v>
      </c>
      <c r="O16" s="173">
        <f>ROUND(E16*N16,2)</f>
        <v>0.05</v>
      </c>
      <c r="P16" s="173">
        <v>0</v>
      </c>
      <c r="Q16" s="173">
        <f>ROUND(E16*P16,2)</f>
        <v>0</v>
      </c>
      <c r="R16" s="173" t="s">
        <v>109</v>
      </c>
      <c r="S16" s="173" t="s">
        <v>110</v>
      </c>
      <c r="T16" s="174" t="s">
        <v>110</v>
      </c>
      <c r="U16" s="158">
        <v>23.531000000000002</v>
      </c>
      <c r="V16" s="158">
        <f>ROUND(E16*U16,2)</f>
        <v>1.18</v>
      </c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111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250" t="s">
        <v>125</v>
      </c>
      <c r="D17" s="251"/>
      <c r="E17" s="251"/>
      <c r="F17" s="251"/>
      <c r="G17" s="251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113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x14ac:dyDescent="0.2">
      <c r="A18" s="162" t="s">
        <v>104</v>
      </c>
      <c r="B18" s="163" t="s">
        <v>57</v>
      </c>
      <c r="C18" s="184" t="s">
        <v>58</v>
      </c>
      <c r="D18" s="164"/>
      <c r="E18" s="165"/>
      <c r="F18" s="166"/>
      <c r="G18" s="166">
        <f>SUMIF(AG19:AG21,"&lt;&gt;NOR",G19:G21)</f>
        <v>0</v>
      </c>
      <c r="H18" s="166"/>
      <c r="I18" s="166">
        <f>SUM(I19:I21)</f>
        <v>0</v>
      </c>
      <c r="J18" s="166"/>
      <c r="K18" s="166">
        <f>SUM(K19:K21)</f>
        <v>0</v>
      </c>
      <c r="L18" s="166"/>
      <c r="M18" s="166">
        <f>SUM(M19:M21)</f>
        <v>0</v>
      </c>
      <c r="N18" s="166"/>
      <c r="O18" s="166">
        <f>SUM(O19:O21)</f>
        <v>0</v>
      </c>
      <c r="P18" s="166"/>
      <c r="Q18" s="166">
        <f>SUM(Q19:Q21)</f>
        <v>0</v>
      </c>
      <c r="R18" s="166"/>
      <c r="S18" s="166"/>
      <c r="T18" s="167"/>
      <c r="U18" s="161"/>
      <c r="V18" s="161">
        <f>SUM(V19:V21)</f>
        <v>5.5</v>
      </c>
      <c r="W18" s="161"/>
      <c r="AG18" t="s">
        <v>105</v>
      </c>
    </row>
    <row r="19" spans="1:60" ht="22.5" outlineLevel="1" x14ac:dyDescent="0.2">
      <c r="A19" s="176">
        <v>5</v>
      </c>
      <c r="B19" s="177" t="s">
        <v>126</v>
      </c>
      <c r="C19" s="186" t="s">
        <v>127</v>
      </c>
      <c r="D19" s="178" t="s">
        <v>128</v>
      </c>
      <c r="E19" s="179">
        <v>2</v>
      </c>
      <c r="F19" s="180"/>
      <c r="G19" s="181">
        <f>ROUND(E19*F19,2)</f>
        <v>0</v>
      </c>
      <c r="H19" s="180"/>
      <c r="I19" s="181">
        <f>ROUND(E19*H19,2)</f>
        <v>0</v>
      </c>
      <c r="J19" s="180"/>
      <c r="K19" s="181">
        <f>ROUND(E19*J19,2)</f>
        <v>0</v>
      </c>
      <c r="L19" s="181">
        <v>21</v>
      </c>
      <c r="M19" s="181">
        <f>G19*(1+L19/100)</f>
        <v>0</v>
      </c>
      <c r="N19" s="181">
        <v>0</v>
      </c>
      <c r="O19" s="181">
        <f>ROUND(E19*N19,2)</f>
        <v>0</v>
      </c>
      <c r="P19" s="181">
        <v>0</v>
      </c>
      <c r="Q19" s="181">
        <f>ROUND(E19*P19,2)</f>
        <v>0</v>
      </c>
      <c r="R19" s="181" t="s">
        <v>129</v>
      </c>
      <c r="S19" s="181" t="s">
        <v>110</v>
      </c>
      <c r="T19" s="182" t="s">
        <v>130</v>
      </c>
      <c r="U19" s="158">
        <v>1.6</v>
      </c>
      <c r="V19" s="158">
        <f>ROUND(E19*U19,2)</f>
        <v>3.2</v>
      </c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111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33.75" outlineLevel="1" x14ac:dyDescent="0.2">
      <c r="A20" s="176">
        <v>6</v>
      </c>
      <c r="B20" s="177" t="s">
        <v>131</v>
      </c>
      <c r="C20" s="186" t="s">
        <v>132</v>
      </c>
      <c r="D20" s="178" t="s">
        <v>133</v>
      </c>
      <c r="E20" s="179">
        <v>25</v>
      </c>
      <c r="F20" s="180"/>
      <c r="G20" s="181">
        <f>ROUND(E20*F20,2)</f>
        <v>0</v>
      </c>
      <c r="H20" s="180"/>
      <c r="I20" s="181">
        <f>ROUND(E20*H20,2)</f>
        <v>0</v>
      </c>
      <c r="J20" s="180"/>
      <c r="K20" s="181">
        <f>ROUND(E20*J20,2)</f>
        <v>0</v>
      </c>
      <c r="L20" s="181">
        <v>21</v>
      </c>
      <c r="M20" s="181">
        <f>G20*(1+L20/100)</f>
        <v>0</v>
      </c>
      <c r="N20" s="181">
        <v>0</v>
      </c>
      <c r="O20" s="181">
        <f>ROUND(E20*N20,2)</f>
        <v>0</v>
      </c>
      <c r="P20" s="181">
        <v>0</v>
      </c>
      <c r="Q20" s="181">
        <f>ROUND(E20*P20,2)</f>
        <v>0</v>
      </c>
      <c r="R20" s="181" t="s">
        <v>129</v>
      </c>
      <c r="S20" s="181" t="s">
        <v>110</v>
      </c>
      <c r="T20" s="182" t="s">
        <v>130</v>
      </c>
      <c r="U20" s="158">
        <v>0</v>
      </c>
      <c r="V20" s="158">
        <f>ROUND(E20*U20,2)</f>
        <v>0</v>
      </c>
      <c r="W20" s="158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111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outlineLevel="1" x14ac:dyDescent="0.2">
      <c r="A21" s="176">
        <v>7</v>
      </c>
      <c r="B21" s="177" t="s">
        <v>134</v>
      </c>
      <c r="C21" s="186" t="s">
        <v>135</v>
      </c>
      <c r="D21" s="178" t="s">
        <v>136</v>
      </c>
      <c r="E21" s="179">
        <v>2</v>
      </c>
      <c r="F21" s="180"/>
      <c r="G21" s="181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21</v>
      </c>
      <c r="M21" s="181">
        <f>G21*(1+L21/100)</f>
        <v>0</v>
      </c>
      <c r="N21" s="181">
        <v>0</v>
      </c>
      <c r="O21" s="181">
        <f>ROUND(E21*N21,2)</f>
        <v>0</v>
      </c>
      <c r="P21" s="181">
        <v>0</v>
      </c>
      <c r="Q21" s="181">
        <f>ROUND(E21*P21,2)</f>
        <v>0</v>
      </c>
      <c r="R21" s="181" t="s">
        <v>129</v>
      </c>
      <c r="S21" s="181" t="s">
        <v>110</v>
      </c>
      <c r="T21" s="182" t="s">
        <v>130</v>
      </c>
      <c r="U21" s="158">
        <v>1.1500000000000001</v>
      </c>
      <c r="V21" s="158">
        <f>ROUND(E21*U21,2)</f>
        <v>2.2999999999999998</v>
      </c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111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x14ac:dyDescent="0.2">
      <c r="A22" s="162" t="s">
        <v>104</v>
      </c>
      <c r="B22" s="163" t="s">
        <v>59</v>
      </c>
      <c r="C22" s="184" t="s">
        <v>60</v>
      </c>
      <c r="D22" s="164"/>
      <c r="E22" s="165"/>
      <c r="F22" s="166"/>
      <c r="G22" s="166">
        <f>SUMIF(AG23:AG99,"&lt;&gt;NOR",G23:G99)</f>
        <v>0</v>
      </c>
      <c r="H22" s="166"/>
      <c r="I22" s="166">
        <f>SUM(I23:I99)</f>
        <v>0</v>
      </c>
      <c r="J22" s="166"/>
      <c r="K22" s="166">
        <f>SUM(K23:K99)</f>
        <v>0</v>
      </c>
      <c r="L22" s="166"/>
      <c r="M22" s="166">
        <f>SUM(M23:M99)</f>
        <v>0</v>
      </c>
      <c r="N22" s="166"/>
      <c r="O22" s="166">
        <f>SUM(O23:O99)</f>
        <v>1.3700000000000003</v>
      </c>
      <c r="P22" s="166"/>
      <c r="Q22" s="166">
        <f>SUM(Q23:Q99)</f>
        <v>0</v>
      </c>
      <c r="R22" s="166"/>
      <c r="S22" s="166"/>
      <c r="T22" s="167"/>
      <c r="U22" s="161"/>
      <c r="V22" s="161">
        <f>SUM(V23:V99)</f>
        <v>271.08</v>
      </c>
      <c r="W22" s="161"/>
      <c r="AG22" t="s">
        <v>105</v>
      </c>
    </row>
    <row r="23" spans="1:60" ht="22.5" outlineLevel="1" x14ac:dyDescent="0.2">
      <c r="A23" s="168">
        <v>8</v>
      </c>
      <c r="B23" s="169" t="s">
        <v>137</v>
      </c>
      <c r="C23" s="185" t="s">
        <v>138</v>
      </c>
      <c r="D23" s="170" t="s">
        <v>116</v>
      </c>
      <c r="E23" s="171">
        <v>10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3">
        <v>1.1E-4</v>
      </c>
      <c r="O23" s="173">
        <f>ROUND(E23*N23,2)</f>
        <v>0</v>
      </c>
      <c r="P23" s="173">
        <v>0</v>
      </c>
      <c r="Q23" s="173">
        <f>ROUND(E23*P23,2)</f>
        <v>0</v>
      </c>
      <c r="R23" s="173" t="s">
        <v>139</v>
      </c>
      <c r="S23" s="173" t="s">
        <v>110</v>
      </c>
      <c r="T23" s="174" t="s">
        <v>110</v>
      </c>
      <c r="U23" s="158">
        <v>0.37400000000000005</v>
      </c>
      <c r="V23" s="158">
        <f>ROUND(E23*U23,2)</f>
        <v>3.74</v>
      </c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111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241" t="s">
        <v>140</v>
      </c>
      <c r="D24" s="242"/>
      <c r="E24" s="242"/>
      <c r="F24" s="242"/>
      <c r="G24" s="242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121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2.5" outlineLevel="1" x14ac:dyDescent="0.2">
      <c r="A25" s="168">
        <v>9</v>
      </c>
      <c r="B25" s="169" t="s">
        <v>141</v>
      </c>
      <c r="C25" s="185" t="s">
        <v>142</v>
      </c>
      <c r="D25" s="170" t="s">
        <v>116</v>
      </c>
      <c r="E25" s="171">
        <v>1.5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3">
        <v>2.1000000000000001E-4</v>
      </c>
      <c r="O25" s="173">
        <f>ROUND(E25*N25,2)</f>
        <v>0</v>
      </c>
      <c r="P25" s="173">
        <v>0</v>
      </c>
      <c r="Q25" s="173">
        <f>ROUND(E25*P25,2)</f>
        <v>0</v>
      </c>
      <c r="R25" s="173" t="s">
        <v>139</v>
      </c>
      <c r="S25" s="173" t="s">
        <v>110</v>
      </c>
      <c r="T25" s="174" t="s">
        <v>130</v>
      </c>
      <c r="U25" s="158">
        <v>2.7040000000000002</v>
      </c>
      <c r="V25" s="158">
        <f>ROUND(E25*U25,2)</f>
        <v>4.0599999999999996</v>
      </c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111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241" t="s">
        <v>140</v>
      </c>
      <c r="D26" s="242"/>
      <c r="E26" s="242"/>
      <c r="F26" s="242"/>
      <c r="G26" s="242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121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68">
        <v>10</v>
      </c>
      <c r="B27" s="169" t="s">
        <v>143</v>
      </c>
      <c r="C27" s="185" t="s">
        <v>144</v>
      </c>
      <c r="D27" s="170" t="s">
        <v>145</v>
      </c>
      <c r="E27" s="171">
        <v>40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3">
        <v>1.8900000000000002E-3</v>
      </c>
      <c r="O27" s="173">
        <f>ROUND(E27*N27,2)</f>
        <v>0.08</v>
      </c>
      <c r="P27" s="173">
        <v>0</v>
      </c>
      <c r="Q27" s="173">
        <f>ROUND(E27*P27,2)</f>
        <v>0</v>
      </c>
      <c r="R27" s="173" t="s">
        <v>139</v>
      </c>
      <c r="S27" s="173" t="s">
        <v>110</v>
      </c>
      <c r="T27" s="174" t="s">
        <v>110</v>
      </c>
      <c r="U27" s="158">
        <v>1.4450000000000001</v>
      </c>
      <c r="V27" s="158">
        <f>ROUND(E27*U27,2)</f>
        <v>57.8</v>
      </c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111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1" x14ac:dyDescent="0.2">
      <c r="A28" s="156"/>
      <c r="B28" s="157"/>
      <c r="C28" s="241" t="s">
        <v>146</v>
      </c>
      <c r="D28" s="242"/>
      <c r="E28" s="242"/>
      <c r="F28" s="242"/>
      <c r="G28" s="242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121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75" t="str">
        <f>C28</f>
        <v>Otvor se utěsní minerální vlnou. Prostup i potrubí před a za prostupem je natřeno protipožární stěrkou. Cena obsahuje dodávku minerální vlny a požární stěrky.</v>
      </c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252" t="s">
        <v>140</v>
      </c>
      <c r="D29" s="253"/>
      <c r="E29" s="253"/>
      <c r="F29" s="253"/>
      <c r="G29" s="253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121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68">
        <v>11</v>
      </c>
      <c r="B30" s="169" t="s">
        <v>147</v>
      </c>
      <c r="C30" s="185" t="s">
        <v>148</v>
      </c>
      <c r="D30" s="170" t="s">
        <v>149</v>
      </c>
      <c r="E30" s="171">
        <v>234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73">
        <v>0</v>
      </c>
      <c r="O30" s="173">
        <f>ROUND(E30*N30,2)</f>
        <v>0</v>
      </c>
      <c r="P30" s="173">
        <v>0</v>
      </c>
      <c r="Q30" s="173">
        <f>ROUND(E30*P30,2)</f>
        <v>0</v>
      </c>
      <c r="R30" s="173" t="s">
        <v>150</v>
      </c>
      <c r="S30" s="173" t="s">
        <v>110</v>
      </c>
      <c r="T30" s="174" t="s">
        <v>110</v>
      </c>
      <c r="U30" s="158">
        <v>8.2000000000000003E-2</v>
      </c>
      <c r="V30" s="158">
        <f>ROUND(E30*U30,2)</f>
        <v>19.190000000000001</v>
      </c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111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87" t="s">
        <v>151</v>
      </c>
      <c r="D31" s="159"/>
      <c r="E31" s="160">
        <v>84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152</v>
      </c>
      <c r="AH31" s="149">
        <v>5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87" t="s">
        <v>153</v>
      </c>
      <c r="D32" s="159"/>
      <c r="E32" s="160">
        <v>78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152</v>
      </c>
      <c r="AH32" s="149">
        <v>5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87" t="s">
        <v>154</v>
      </c>
      <c r="D33" s="159"/>
      <c r="E33" s="160">
        <v>72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152</v>
      </c>
      <c r="AH33" s="149">
        <v>5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68">
        <v>12</v>
      </c>
      <c r="B34" s="169" t="s">
        <v>155</v>
      </c>
      <c r="C34" s="185" t="s">
        <v>156</v>
      </c>
      <c r="D34" s="170" t="s">
        <v>149</v>
      </c>
      <c r="E34" s="171">
        <v>198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73">
        <v>0</v>
      </c>
      <c r="O34" s="173">
        <f>ROUND(E34*N34,2)</f>
        <v>0</v>
      </c>
      <c r="P34" s="173">
        <v>0</v>
      </c>
      <c r="Q34" s="173">
        <f>ROUND(E34*P34,2)</f>
        <v>0</v>
      </c>
      <c r="R34" s="173" t="s">
        <v>150</v>
      </c>
      <c r="S34" s="173" t="s">
        <v>110</v>
      </c>
      <c r="T34" s="174" t="s">
        <v>110</v>
      </c>
      <c r="U34" s="158">
        <v>0.114</v>
      </c>
      <c r="V34" s="158">
        <f>ROUND(E34*U34,2)</f>
        <v>22.57</v>
      </c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111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87" t="s">
        <v>157</v>
      </c>
      <c r="D35" s="159"/>
      <c r="E35" s="160">
        <v>198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152</v>
      </c>
      <c r="AH35" s="149">
        <v>5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68">
        <v>13</v>
      </c>
      <c r="B36" s="169" t="s">
        <v>158</v>
      </c>
      <c r="C36" s="185" t="s">
        <v>159</v>
      </c>
      <c r="D36" s="170" t="s">
        <v>149</v>
      </c>
      <c r="E36" s="171">
        <v>654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3">
        <v>0</v>
      </c>
      <c r="O36" s="173">
        <f>ROUND(E36*N36,2)</f>
        <v>0</v>
      </c>
      <c r="P36" s="173">
        <v>0</v>
      </c>
      <c r="Q36" s="173">
        <f>ROUND(E36*P36,2)</f>
        <v>0</v>
      </c>
      <c r="R36" s="173" t="s">
        <v>150</v>
      </c>
      <c r="S36" s="173" t="s">
        <v>110</v>
      </c>
      <c r="T36" s="174" t="s">
        <v>110</v>
      </c>
      <c r="U36" s="158">
        <v>0.15500000000000003</v>
      </c>
      <c r="V36" s="158">
        <f>ROUND(E36*U36,2)</f>
        <v>101.37</v>
      </c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111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87" t="s">
        <v>160</v>
      </c>
      <c r="D37" s="159"/>
      <c r="E37" s="160">
        <v>228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152</v>
      </c>
      <c r="AH37" s="149">
        <v>5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87" t="s">
        <v>161</v>
      </c>
      <c r="D38" s="159"/>
      <c r="E38" s="160">
        <v>366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152</v>
      </c>
      <c r="AH38" s="149">
        <v>5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87" t="s">
        <v>162</v>
      </c>
      <c r="D39" s="159"/>
      <c r="E39" s="160">
        <v>60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152</v>
      </c>
      <c r="AH39" s="149">
        <v>5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22.5" outlineLevel="1" x14ac:dyDescent="0.2">
      <c r="A40" s="168">
        <v>14</v>
      </c>
      <c r="B40" s="169" t="s">
        <v>163</v>
      </c>
      <c r="C40" s="185" t="s">
        <v>164</v>
      </c>
      <c r="D40" s="170" t="s">
        <v>149</v>
      </c>
      <c r="E40" s="171">
        <v>180</v>
      </c>
      <c r="F40" s="172"/>
      <c r="G40" s="173">
        <f>ROUND(E40*F40,2)</f>
        <v>0</v>
      </c>
      <c r="H40" s="172"/>
      <c r="I40" s="173">
        <f>ROUND(E40*H40,2)</f>
        <v>0</v>
      </c>
      <c r="J40" s="172"/>
      <c r="K40" s="173">
        <f>ROUND(E40*J40,2)</f>
        <v>0</v>
      </c>
      <c r="L40" s="173">
        <v>21</v>
      </c>
      <c r="M40" s="173">
        <f>G40*(1+L40/100)</f>
        <v>0</v>
      </c>
      <c r="N40" s="173">
        <v>0</v>
      </c>
      <c r="O40" s="173">
        <f>ROUND(E40*N40,2)</f>
        <v>0</v>
      </c>
      <c r="P40" s="173">
        <v>0</v>
      </c>
      <c r="Q40" s="173">
        <f>ROUND(E40*P40,2)</f>
        <v>0</v>
      </c>
      <c r="R40" s="173" t="s">
        <v>150</v>
      </c>
      <c r="S40" s="173" t="s">
        <v>110</v>
      </c>
      <c r="T40" s="174" t="s">
        <v>110</v>
      </c>
      <c r="U40" s="158">
        <v>0.18400000000000002</v>
      </c>
      <c r="V40" s="158">
        <f>ROUND(E40*U40,2)</f>
        <v>33.119999999999997</v>
      </c>
      <c r="W40" s="158"/>
      <c r="X40" s="149"/>
      <c r="Y40" s="149"/>
      <c r="Z40" s="149"/>
      <c r="AA40" s="149"/>
      <c r="AB40" s="149"/>
      <c r="AC40" s="149"/>
      <c r="AD40" s="149"/>
      <c r="AE40" s="149"/>
      <c r="AF40" s="149"/>
      <c r="AG40" s="149" t="s">
        <v>111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87" t="s">
        <v>165</v>
      </c>
      <c r="D41" s="159"/>
      <c r="E41" s="160">
        <v>180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152</v>
      </c>
      <c r="AH41" s="149">
        <v>5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68">
        <v>15</v>
      </c>
      <c r="B42" s="169" t="s">
        <v>166</v>
      </c>
      <c r="C42" s="185" t="s">
        <v>167</v>
      </c>
      <c r="D42" s="170" t="s">
        <v>116</v>
      </c>
      <c r="E42" s="171">
        <v>10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73">
        <v>3.1700000000000001E-3</v>
      </c>
      <c r="O42" s="173">
        <f>ROUND(E42*N42,2)</f>
        <v>0.03</v>
      </c>
      <c r="P42" s="173">
        <v>0</v>
      </c>
      <c r="Q42" s="173">
        <f>ROUND(E42*P42,2)</f>
        <v>0</v>
      </c>
      <c r="R42" s="173"/>
      <c r="S42" s="173" t="s">
        <v>168</v>
      </c>
      <c r="T42" s="174" t="s">
        <v>130</v>
      </c>
      <c r="U42" s="158">
        <v>0.83700000000000008</v>
      </c>
      <c r="V42" s="158">
        <f>ROUND(E42*U42,2)</f>
        <v>8.3699999999999992</v>
      </c>
      <c r="W42" s="158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111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241" t="s">
        <v>140</v>
      </c>
      <c r="D43" s="242"/>
      <c r="E43" s="242"/>
      <c r="F43" s="242"/>
      <c r="G43" s="242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121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87" t="s">
        <v>169</v>
      </c>
      <c r="D44" s="159"/>
      <c r="E44" s="160">
        <v>10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49"/>
      <c r="Y44" s="149"/>
      <c r="Z44" s="149"/>
      <c r="AA44" s="149"/>
      <c r="AB44" s="149"/>
      <c r="AC44" s="149"/>
      <c r="AD44" s="149"/>
      <c r="AE44" s="149"/>
      <c r="AF44" s="149"/>
      <c r="AG44" s="149" t="s">
        <v>152</v>
      </c>
      <c r="AH44" s="149">
        <v>5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68">
        <v>16</v>
      </c>
      <c r="B45" s="169" t="s">
        <v>170</v>
      </c>
      <c r="C45" s="185" t="s">
        <v>171</v>
      </c>
      <c r="D45" s="170" t="s">
        <v>149</v>
      </c>
      <c r="E45" s="171">
        <v>42</v>
      </c>
      <c r="F45" s="172"/>
      <c r="G45" s="173">
        <f>ROUND(E45*F45,2)</f>
        <v>0</v>
      </c>
      <c r="H45" s="172"/>
      <c r="I45" s="173">
        <f>ROUND(E45*H45,2)</f>
        <v>0</v>
      </c>
      <c r="J45" s="172"/>
      <c r="K45" s="173">
        <f>ROUND(E45*J45,2)</f>
        <v>0</v>
      </c>
      <c r="L45" s="173">
        <v>21</v>
      </c>
      <c r="M45" s="173">
        <f>G45*(1+L45/100)</f>
        <v>0</v>
      </c>
      <c r="N45" s="173">
        <v>0</v>
      </c>
      <c r="O45" s="173">
        <f>ROUND(E45*N45,2)</f>
        <v>0</v>
      </c>
      <c r="P45" s="173">
        <v>0</v>
      </c>
      <c r="Q45" s="173">
        <f>ROUND(E45*P45,2)</f>
        <v>0</v>
      </c>
      <c r="R45" s="173"/>
      <c r="S45" s="173" t="s">
        <v>168</v>
      </c>
      <c r="T45" s="174" t="s">
        <v>130</v>
      </c>
      <c r="U45" s="158">
        <v>0.18400000000000002</v>
      </c>
      <c r="V45" s="158">
        <f>ROUND(E45*U45,2)</f>
        <v>7.73</v>
      </c>
      <c r="W45" s="158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111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87" t="s">
        <v>172</v>
      </c>
      <c r="D46" s="159"/>
      <c r="E46" s="160">
        <v>42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152</v>
      </c>
      <c r="AH46" s="149">
        <v>5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68">
        <v>17</v>
      </c>
      <c r="B47" s="169" t="s">
        <v>173</v>
      </c>
      <c r="C47" s="185" t="s">
        <v>174</v>
      </c>
      <c r="D47" s="170" t="s">
        <v>145</v>
      </c>
      <c r="E47" s="171">
        <v>230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3">
        <v>0</v>
      </c>
      <c r="O47" s="173">
        <f>ROUND(E47*N47,2)</f>
        <v>0</v>
      </c>
      <c r="P47" s="173">
        <v>0</v>
      </c>
      <c r="Q47" s="173">
        <f>ROUND(E47*P47,2)</f>
        <v>0</v>
      </c>
      <c r="R47" s="173"/>
      <c r="S47" s="173" t="s">
        <v>168</v>
      </c>
      <c r="T47" s="174" t="s">
        <v>130</v>
      </c>
      <c r="U47" s="158">
        <v>0.04</v>
      </c>
      <c r="V47" s="158">
        <f>ROUND(E47*U47,2)</f>
        <v>9.1999999999999993</v>
      </c>
      <c r="W47" s="158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111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87" t="s">
        <v>175</v>
      </c>
      <c r="D48" s="159"/>
      <c r="E48" s="160">
        <v>49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152</v>
      </c>
      <c r="AH48" s="149">
        <v>5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187" t="s">
        <v>176</v>
      </c>
      <c r="D49" s="159"/>
      <c r="E49" s="160">
        <v>49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152</v>
      </c>
      <c r="AH49" s="149">
        <v>5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87" t="s">
        <v>177</v>
      </c>
      <c r="D50" s="159"/>
      <c r="E50" s="160">
        <v>98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152</v>
      </c>
      <c r="AH50" s="149">
        <v>5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87" t="s">
        <v>178</v>
      </c>
      <c r="D51" s="159"/>
      <c r="E51" s="160">
        <v>1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152</v>
      </c>
      <c r="AH51" s="149">
        <v>5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87" t="s">
        <v>179</v>
      </c>
      <c r="D52" s="159"/>
      <c r="E52" s="160">
        <v>3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152</v>
      </c>
      <c r="AH52" s="149">
        <v>5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87" t="s">
        <v>180</v>
      </c>
      <c r="D53" s="159"/>
      <c r="E53" s="160">
        <v>20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152</v>
      </c>
      <c r="AH53" s="149">
        <v>5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187" t="s">
        <v>181</v>
      </c>
      <c r="D54" s="159"/>
      <c r="E54" s="160">
        <v>10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49"/>
      <c r="Y54" s="149"/>
      <c r="Z54" s="149"/>
      <c r="AA54" s="149"/>
      <c r="AB54" s="149"/>
      <c r="AC54" s="149"/>
      <c r="AD54" s="149"/>
      <c r="AE54" s="149"/>
      <c r="AF54" s="149"/>
      <c r="AG54" s="149" t="s">
        <v>152</v>
      </c>
      <c r="AH54" s="149">
        <v>5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68">
        <v>18</v>
      </c>
      <c r="B55" s="169" t="s">
        <v>182</v>
      </c>
      <c r="C55" s="185" t="s">
        <v>183</v>
      </c>
      <c r="D55" s="170" t="s">
        <v>145</v>
      </c>
      <c r="E55" s="171">
        <v>30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73">
        <v>0</v>
      </c>
      <c r="O55" s="173">
        <f>ROUND(E55*N55,2)</f>
        <v>0</v>
      </c>
      <c r="P55" s="173">
        <v>0</v>
      </c>
      <c r="Q55" s="173">
        <f>ROUND(E55*P55,2)</f>
        <v>0</v>
      </c>
      <c r="R55" s="173"/>
      <c r="S55" s="173" t="s">
        <v>168</v>
      </c>
      <c r="T55" s="174" t="s">
        <v>130</v>
      </c>
      <c r="U55" s="158">
        <v>0.04</v>
      </c>
      <c r="V55" s="158">
        <f>ROUND(E55*U55,2)</f>
        <v>1.2</v>
      </c>
      <c r="W55" s="158"/>
      <c r="X55" s="149"/>
      <c r="Y55" s="149"/>
      <c r="Z55" s="149"/>
      <c r="AA55" s="149"/>
      <c r="AB55" s="149"/>
      <c r="AC55" s="149"/>
      <c r="AD55" s="149"/>
      <c r="AE55" s="149"/>
      <c r="AF55" s="149"/>
      <c r="AG55" s="149" t="s">
        <v>111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87" t="s">
        <v>184</v>
      </c>
      <c r="D56" s="159"/>
      <c r="E56" s="160">
        <v>1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49"/>
      <c r="Y56" s="149"/>
      <c r="Z56" s="149"/>
      <c r="AA56" s="149"/>
      <c r="AB56" s="149"/>
      <c r="AC56" s="149"/>
      <c r="AD56" s="149"/>
      <c r="AE56" s="149"/>
      <c r="AF56" s="149"/>
      <c r="AG56" s="149" t="s">
        <v>152</v>
      </c>
      <c r="AH56" s="149">
        <v>5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87" t="s">
        <v>185</v>
      </c>
      <c r="D57" s="159"/>
      <c r="E57" s="160">
        <v>2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49"/>
      <c r="Y57" s="149"/>
      <c r="Z57" s="149"/>
      <c r="AA57" s="149"/>
      <c r="AB57" s="149"/>
      <c r="AC57" s="149"/>
      <c r="AD57" s="149"/>
      <c r="AE57" s="149"/>
      <c r="AF57" s="149"/>
      <c r="AG57" s="149" t="s">
        <v>152</v>
      </c>
      <c r="AH57" s="149">
        <v>5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87" t="s">
        <v>186</v>
      </c>
      <c r="D58" s="159"/>
      <c r="E58" s="160">
        <v>8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49"/>
      <c r="Y58" s="149"/>
      <c r="Z58" s="149"/>
      <c r="AA58" s="149"/>
      <c r="AB58" s="149"/>
      <c r="AC58" s="149"/>
      <c r="AD58" s="149"/>
      <c r="AE58" s="149"/>
      <c r="AF58" s="149"/>
      <c r="AG58" s="149" t="s">
        <v>152</v>
      </c>
      <c r="AH58" s="149">
        <v>5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187" t="s">
        <v>187</v>
      </c>
      <c r="D59" s="159"/>
      <c r="E59" s="160">
        <v>19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49"/>
      <c r="Y59" s="149"/>
      <c r="Z59" s="149"/>
      <c r="AA59" s="149"/>
      <c r="AB59" s="149"/>
      <c r="AC59" s="149"/>
      <c r="AD59" s="149"/>
      <c r="AE59" s="149"/>
      <c r="AF59" s="149"/>
      <c r="AG59" s="149" t="s">
        <v>152</v>
      </c>
      <c r="AH59" s="149">
        <v>5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22.5" outlineLevel="1" x14ac:dyDescent="0.2">
      <c r="A60" s="168">
        <v>19</v>
      </c>
      <c r="B60" s="169" t="s">
        <v>188</v>
      </c>
      <c r="C60" s="185" t="s">
        <v>189</v>
      </c>
      <c r="D60" s="170" t="s">
        <v>190</v>
      </c>
      <c r="E60" s="171">
        <v>84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73">
        <v>1.4000000000000001E-4</v>
      </c>
      <c r="O60" s="173">
        <f>ROUND(E60*N60,2)</f>
        <v>0.01</v>
      </c>
      <c r="P60" s="173">
        <v>0</v>
      </c>
      <c r="Q60" s="173">
        <f>ROUND(E60*P60,2)</f>
        <v>0</v>
      </c>
      <c r="R60" s="173"/>
      <c r="S60" s="173" t="s">
        <v>168</v>
      </c>
      <c r="T60" s="174" t="s">
        <v>130</v>
      </c>
      <c r="U60" s="158">
        <v>0</v>
      </c>
      <c r="V60" s="158">
        <f>ROUND(E60*U60,2)</f>
        <v>0</v>
      </c>
      <c r="W60" s="158"/>
      <c r="X60" s="149"/>
      <c r="Y60" s="149"/>
      <c r="Z60" s="149"/>
      <c r="AA60" s="149"/>
      <c r="AB60" s="149"/>
      <c r="AC60" s="149"/>
      <c r="AD60" s="149"/>
      <c r="AE60" s="149"/>
      <c r="AF60" s="149"/>
      <c r="AG60" s="149" t="s">
        <v>191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87" t="s">
        <v>192</v>
      </c>
      <c r="D61" s="159"/>
      <c r="E61" s="160">
        <v>84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49"/>
      <c r="Y61" s="149"/>
      <c r="Z61" s="149"/>
      <c r="AA61" s="149"/>
      <c r="AB61" s="149"/>
      <c r="AC61" s="149"/>
      <c r="AD61" s="149"/>
      <c r="AE61" s="149"/>
      <c r="AF61" s="149"/>
      <c r="AG61" s="149" t="s">
        <v>152</v>
      </c>
      <c r="AH61" s="149">
        <v>5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2.5" outlineLevel="1" x14ac:dyDescent="0.2">
      <c r="A62" s="168">
        <v>20</v>
      </c>
      <c r="B62" s="169" t="s">
        <v>193</v>
      </c>
      <c r="C62" s="185" t="s">
        <v>194</v>
      </c>
      <c r="D62" s="170" t="s">
        <v>190</v>
      </c>
      <c r="E62" s="171">
        <v>78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73">
        <v>1.4000000000000001E-4</v>
      </c>
      <c r="O62" s="173">
        <f>ROUND(E62*N62,2)</f>
        <v>0.01</v>
      </c>
      <c r="P62" s="173">
        <v>0</v>
      </c>
      <c r="Q62" s="173">
        <f>ROUND(E62*P62,2)</f>
        <v>0</v>
      </c>
      <c r="R62" s="173"/>
      <c r="S62" s="173" t="s">
        <v>168</v>
      </c>
      <c r="T62" s="174" t="s">
        <v>130</v>
      </c>
      <c r="U62" s="158">
        <v>0</v>
      </c>
      <c r="V62" s="158">
        <f>ROUND(E62*U62,2)</f>
        <v>0</v>
      </c>
      <c r="W62" s="158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191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87" t="s">
        <v>195</v>
      </c>
      <c r="D63" s="159"/>
      <c r="E63" s="160">
        <v>78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152</v>
      </c>
      <c r="AH63" s="149">
        <v>5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76">
        <v>21</v>
      </c>
      <c r="B64" s="177" t="s">
        <v>196</v>
      </c>
      <c r="C64" s="186" t="s">
        <v>197</v>
      </c>
      <c r="D64" s="178" t="s">
        <v>198</v>
      </c>
      <c r="E64" s="179">
        <v>10</v>
      </c>
      <c r="F64" s="180"/>
      <c r="G64" s="181">
        <f t="shared" ref="G64:G69" si="0">ROUND(E64*F64,2)</f>
        <v>0</v>
      </c>
      <c r="H64" s="180"/>
      <c r="I64" s="181">
        <f t="shared" ref="I64:I69" si="1">ROUND(E64*H64,2)</f>
        <v>0</v>
      </c>
      <c r="J64" s="180"/>
      <c r="K64" s="181">
        <f t="shared" ref="K64:K69" si="2">ROUND(E64*J64,2)</f>
        <v>0</v>
      </c>
      <c r="L64" s="181">
        <v>21</v>
      </c>
      <c r="M64" s="181">
        <f t="shared" ref="M64:M69" si="3">G64*(1+L64/100)</f>
        <v>0</v>
      </c>
      <c r="N64" s="181">
        <v>1E-3</v>
      </c>
      <c r="O64" s="181">
        <f t="shared" ref="O64:O69" si="4">ROUND(E64*N64,2)</f>
        <v>0.01</v>
      </c>
      <c r="P64" s="181">
        <v>0</v>
      </c>
      <c r="Q64" s="181">
        <f t="shared" ref="Q64:Q69" si="5">ROUND(E64*P64,2)</f>
        <v>0</v>
      </c>
      <c r="R64" s="181" t="s">
        <v>199</v>
      </c>
      <c r="S64" s="181" t="s">
        <v>110</v>
      </c>
      <c r="T64" s="182" t="s">
        <v>110</v>
      </c>
      <c r="U64" s="158">
        <v>0</v>
      </c>
      <c r="V64" s="158">
        <f t="shared" ref="V64:V69" si="6">ROUND(E64*U64,2)</f>
        <v>0</v>
      </c>
      <c r="W64" s="158"/>
      <c r="X64" s="149"/>
      <c r="Y64" s="149"/>
      <c r="Z64" s="149"/>
      <c r="AA64" s="149"/>
      <c r="AB64" s="149"/>
      <c r="AC64" s="149"/>
      <c r="AD64" s="149"/>
      <c r="AE64" s="149"/>
      <c r="AF64" s="149"/>
      <c r="AG64" s="149" t="s">
        <v>200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22.5" outlineLevel="1" x14ac:dyDescent="0.2">
      <c r="A65" s="176">
        <v>22</v>
      </c>
      <c r="B65" s="177" t="s">
        <v>201</v>
      </c>
      <c r="C65" s="186" t="s">
        <v>202</v>
      </c>
      <c r="D65" s="178" t="s">
        <v>190</v>
      </c>
      <c r="E65" s="179">
        <v>10</v>
      </c>
      <c r="F65" s="180"/>
      <c r="G65" s="181">
        <f t="shared" si="0"/>
        <v>0</v>
      </c>
      <c r="H65" s="180"/>
      <c r="I65" s="181">
        <f t="shared" si="1"/>
        <v>0</v>
      </c>
      <c r="J65" s="180"/>
      <c r="K65" s="181">
        <f t="shared" si="2"/>
        <v>0</v>
      </c>
      <c r="L65" s="181">
        <v>21</v>
      </c>
      <c r="M65" s="181">
        <f t="shared" si="3"/>
        <v>0</v>
      </c>
      <c r="N65" s="181">
        <v>1.1000000000000001E-3</v>
      </c>
      <c r="O65" s="181">
        <f t="shared" si="4"/>
        <v>0.01</v>
      </c>
      <c r="P65" s="181">
        <v>0</v>
      </c>
      <c r="Q65" s="181">
        <f t="shared" si="5"/>
        <v>0</v>
      </c>
      <c r="R65" s="181"/>
      <c r="S65" s="181" t="s">
        <v>168</v>
      </c>
      <c r="T65" s="182" t="s">
        <v>130</v>
      </c>
      <c r="U65" s="158">
        <v>0</v>
      </c>
      <c r="V65" s="158">
        <f t="shared" si="6"/>
        <v>0</v>
      </c>
      <c r="W65" s="158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200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76">
        <v>23</v>
      </c>
      <c r="B66" s="177" t="s">
        <v>203</v>
      </c>
      <c r="C66" s="186" t="s">
        <v>204</v>
      </c>
      <c r="D66" s="178" t="s">
        <v>190</v>
      </c>
      <c r="E66" s="179">
        <v>30</v>
      </c>
      <c r="F66" s="180"/>
      <c r="G66" s="181">
        <f t="shared" si="0"/>
        <v>0</v>
      </c>
      <c r="H66" s="180"/>
      <c r="I66" s="181">
        <f t="shared" si="1"/>
        <v>0</v>
      </c>
      <c r="J66" s="180"/>
      <c r="K66" s="181">
        <f t="shared" si="2"/>
        <v>0</v>
      </c>
      <c r="L66" s="181">
        <v>21</v>
      </c>
      <c r="M66" s="181">
        <f t="shared" si="3"/>
        <v>0</v>
      </c>
      <c r="N66" s="181">
        <v>1.1000000000000001E-3</v>
      </c>
      <c r="O66" s="181">
        <f t="shared" si="4"/>
        <v>0.03</v>
      </c>
      <c r="P66" s="181">
        <v>0</v>
      </c>
      <c r="Q66" s="181">
        <f t="shared" si="5"/>
        <v>0</v>
      </c>
      <c r="R66" s="181"/>
      <c r="S66" s="181" t="s">
        <v>168</v>
      </c>
      <c r="T66" s="182" t="s">
        <v>130</v>
      </c>
      <c r="U66" s="158">
        <v>0</v>
      </c>
      <c r="V66" s="158">
        <f t="shared" si="6"/>
        <v>0</v>
      </c>
      <c r="W66" s="158"/>
      <c r="X66" s="149"/>
      <c r="Y66" s="149"/>
      <c r="Z66" s="149"/>
      <c r="AA66" s="149"/>
      <c r="AB66" s="149"/>
      <c r="AC66" s="149"/>
      <c r="AD66" s="149"/>
      <c r="AE66" s="149"/>
      <c r="AF66" s="149"/>
      <c r="AG66" s="149" t="s">
        <v>200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ht="22.5" outlineLevel="1" x14ac:dyDescent="0.2">
      <c r="A67" s="176">
        <v>24</v>
      </c>
      <c r="B67" s="177" t="s">
        <v>205</v>
      </c>
      <c r="C67" s="186" t="s">
        <v>206</v>
      </c>
      <c r="D67" s="178" t="s">
        <v>207</v>
      </c>
      <c r="E67" s="179">
        <v>50</v>
      </c>
      <c r="F67" s="180"/>
      <c r="G67" s="181">
        <f t="shared" si="0"/>
        <v>0</v>
      </c>
      <c r="H67" s="180"/>
      <c r="I67" s="181">
        <f t="shared" si="1"/>
        <v>0</v>
      </c>
      <c r="J67" s="180"/>
      <c r="K67" s="181">
        <f t="shared" si="2"/>
        <v>0</v>
      </c>
      <c r="L67" s="181">
        <v>21</v>
      </c>
      <c r="M67" s="181">
        <f t="shared" si="3"/>
        <v>0</v>
      </c>
      <c r="N67" s="181">
        <v>6.8000000000000005E-4</v>
      </c>
      <c r="O67" s="181">
        <f t="shared" si="4"/>
        <v>0.03</v>
      </c>
      <c r="P67" s="181">
        <v>0</v>
      </c>
      <c r="Q67" s="181">
        <f t="shared" si="5"/>
        <v>0</v>
      </c>
      <c r="R67" s="181"/>
      <c r="S67" s="181" t="s">
        <v>168</v>
      </c>
      <c r="T67" s="182" t="s">
        <v>130</v>
      </c>
      <c r="U67" s="158">
        <v>0</v>
      </c>
      <c r="V67" s="158">
        <f t="shared" si="6"/>
        <v>0</v>
      </c>
      <c r="W67" s="158"/>
      <c r="X67" s="149"/>
      <c r="Y67" s="149"/>
      <c r="Z67" s="149"/>
      <c r="AA67" s="149"/>
      <c r="AB67" s="149"/>
      <c r="AC67" s="149"/>
      <c r="AD67" s="149"/>
      <c r="AE67" s="149"/>
      <c r="AF67" s="149"/>
      <c r="AG67" s="149" t="s">
        <v>208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ht="22.5" outlineLevel="1" x14ac:dyDescent="0.2">
      <c r="A68" s="176">
        <v>25</v>
      </c>
      <c r="B68" s="177" t="s">
        <v>209</v>
      </c>
      <c r="C68" s="186" t="s">
        <v>210</v>
      </c>
      <c r="D68" s="178" t="s">
        <v>207</v>
      </c>
      <c r="E68" s="179">
        <v>35</v>
      </c>
      <c r="F68" s="180"/>
      <c r="G68" s="181">
        <f t="shared" si="0"/>
        <v>0</v>
      </c>
      <c r="H68" s="180"/>
      <c r="I68" s="181">
        <f t="shared" si="1"/>
        <v>0</v>
      </c>
      <c r="J68" s="180"/>
      <c r="K68" s="181">
        <f t="shared" si="2"/>
        <v>0</v>
      </c>
      <c r="L68" s="181">
        <v>21</v>
      </c>
      <c r="M68" s="181">
        <f t="shared" si="3"/>
        <v>0</v>
      </c>
      <c r="N68" s="181">
        <v>6.8000000000000005E-4</v>
      </c>
      <c r="O68" s="181">
        <f t="shared" si="4"/>
        <v>0.02</v>
      </c>
      <c r="P68" s="181">
        <v>0</v>
      </c>
      <c r="Q68" s="181">
        <f t="shared" si="5"/>
        <v>0</v>
      </c>
      <c r="R68" s="181"/>
      <c r="S68" s="181" t="s">
        <v>168</v>
      </c>
      <c r="T68" s="182" t="s">
        <v>130</v>
      </c>
      <c r="U68" s="158">
        <v>0</v>
      </c>
      <c r="V68" s="158">
        <f t="shared" si="6"/>
        <v>0</v>
      </c>
      <c r="W68" s="158"/>
      <c r="X68" s="149"/>
      <c r="Y68" s="149"/>
      <c r="Z68" s="149"/>
      <c r="AA68" s="149"/>
      <c r="AB68" s="149"/>
      <c r="AC68" s="149"/>
      <c r="AD68" s="149"/>
      <c r="AE68" s="149"/>
      <c r="AF68" s="149"/>
      <c r="AG68" s="149" t="s">
        <v>208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ht="22.5" outlineLevel="1" x14ac:dyDescent="0.2">
      <c r="A69" s="168">
        <v>26</v>
      </c>
      <c r="B69" s="169" t="s">
        <v>211</v>
      </c>
      <c r="C69" s="185" t="s">
        <v>212</v>
      </c>
      <c r="D69" s="170" t="s">
        <v>190</v>
      </c>
      <c r="E69" s="171">
        <v>72</v>
      </c>
      <c r="F69" s="172"/>
      <c r="G69" s="173">
        <f t="shared" si="0"/>
        <v>0</v>
      </c>
      <c r="H69" s="172"/>
      <c r="I69" s="173">
        <f t="shared" si="1"/>
        <v>0</v>
      </c>
      <c r="J69" s="172"/>
      <c r="K69" s="173">
        <f t="shared" si="2"/>
        <v>0</v>
      </c>
      <c r="L69" s="173">
        <v>21</v>
      </c>
      <c r="M69" s="173">
        <f t="shared" si="3"/>
        <v>0</v>
      </c>
      <c r="N69" s="173">
        <v>1.4000000000000001E-4</v>
      </c>
      <c r="O69" s="173">
        <f t="shared" si="4"/>
        <v>0.01</v>
      </c>
      <c r="P69" s="173">
        <v>0</v>
      </c>
      <c r="Q69" s="173">
        <f t="shared" si="5"/>
        <v>0</v>
      </c>
      <c r="R69" s="173"/>
      <c r="S69" s="173" t="s">
        <v>168</v>
      </c>
      <c r="T69" s="174" t="s">
        <v>130</v>
      </c>
      <c r="U69" s="158">
        <v>0</v>
      </c>
      <c r="V69" s="158">
        <f t="shared" si="6"/>
        <v>0</v>
      </c>
      <c r="W69" s="158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200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187" t="s">
        <v>213</v>
      </c>
      <c r="D70" s="159"/>
      <c r="E70" s="160">
        <v>72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49"/>
      <c r="Y70" s="149"/>
      <c r="Z70" s="149"/>
      <c r="AA70" s="149"/>
      <c r="AB70" s="149"/>
      <c r="AC70" s="149"/>
      <c r="AD70" s="149"/>
      <c r="AE70" s="149"/>
      <c r="AF70" s="149"/>
      <c r="AG70" s="149" t="s">
        <v>152</v>
      </c>
      <c r="AH70" s="149">
        <v>5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22.5" outlineLevel="1" x14ac:dyDescent="0.2">
      <c r="A71" s="168">
        <v>27</v>
      </c>
      <c r="B71" s="169" t="s">
        <v>214</v>
      </c>
      <c r="C71" s="185" t="s">
        <v>215</v>
      </c>
      <c r="D71" s="170" t="s">
        <v>190</v>
      </c>
      <c r="E71" s="171">
        <v>96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21</v>
      </c>
      <c r="M71" s="173">
        <f>G71*(1+L71/100)</f>
        <v>0</v>
      </c>
      <c r="N71" s="173">
        <v>1.4000000000000001E-4</v>
      </c>
      <c r="O71" s="173">
        <f>ROUND(E71*N71,2)</f>
        <v>0.01</v>
      </c>
      <c r="P71" s="173">
        <v>0</v>
      </c>
      <c r="Q71" s="173">
        <f>ROUND(E71*P71,2)</f>
        <v>0</v>
      </c>
      <c r="R71" s="173"/>
      <c r="S71" s="173" t="s">
        <v>168</v>
      </c>
      <c r="T71" s="174" t="s">
        <v>130</v>
      </c>
      <c r="U71" s="158">
        <v>0</v>
      </c>
      <c r="V71" s="158">
        <f>ROUND(E71*U71,2)</f>
        <v>0</v>
      </c>
      <c r="W71" s="158"/>
      <c r="X71" s="149"/>
      <c r="Y71" s="149"/>
      <c r="Z71" s="149"/>
      <c r="AA71" s="149"/>
      <c r="AB71" s="149"/>
      <c r="AC71" s="149"/>
      <c r="AD71" s="149"/>
      <c r="AE71" s="149"/>
      <c r="AF71" s="149"/>
      <c r="AG71" s="149" t="s">
        <v>208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187" t="s">
        <v>216</v>
      </c>
      <c r="D72" s="159"/>
      <c r="E72" s="160">
        <v>96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152</v>
      </c>
      <c r="AH72" s="149">
        <v>5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ht="22.5" outlineLevel="1" x14ac:dyDescent="0.2">
      <c r="A73" s="168">
        <v>28</v>
      </c>
      <c r="B73" s="169" t="s">
        <v>217</v>
      </c>
      <c r="C73" s="185" t="s">
        <v>218</v>
      </c>
      <c r="D73" s="170" t="s">
        <v>190</v>
      </c>
      <c r="E73" s="171">
        <v>198</v>
      </c>
      <c r="F73" s="172"/>
      <c r="G73" s="173">
        <f>ROUND(E73*F73,2)</f>
        <v>0</v>
      </c>
      <c r="H73" s="172"/>
      <c r="I73" s="173">
        <f>ROUND(E73*H73,2)</f>
        <v>0</v>
      </c>
      <c r="J73" s="172"/>
      <c r="K73" s="173">
        <f>ROUND(E73*J73,2)</f>
        <v>0</v>
      </c>
      <c r="L73" s="173">
        <v>21</v>
      </c>
      <c r="M73" s="173">
        <f>G73*(1+L73/100)</f>
        <v>0</v>
      </c>
      <c r="N73" s="173">
        <v>2.4000000000000001E-4</v>
      </c>
      <c r="O73" s="173">
        <f>ROUND(E73*N73,2)</f>
        <v>0.05</v>
      </c>
      <c r="P73" s="173">
        <v>0</v>
      </c>
      <c r="Q73" s="173">
        <f>ROUND(E73*P73,2)</f>
        <v>0</v>
      </c>
      <c r="R73" s="173"/>
      <c r="S73" s="173" t="s">
        <v>168</v>
      </c>
      <c r="T73" s="174" t="s">
        <v>130</v>
      </c>
      <c r="U73" s="158">
        <v>0</v>
      </c>
      <c r="V73" s="158">
        <f>ROUND(E73*U73,2)</f>
        <v>0</v>
      </c>
      <c r="W73" s="158"/>
      <c r="X73" s="149"/>
      <c r="Y73" s="149"/>
      <c r="Z73" s="149"/>
      <c r="AA73" s="149"/>
      <c r="AB73" s="149"/>
      <c r="AC73" s="149"/>
      <c r="AD73" s="149"/>
      <c r="AE73" s="149"/>
      <c r="AF73" s="149"/>
      <c r="AG73" s="149" t="s">
        <v>208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187" t="s">
        <v>219</v>
      </c>
      <c r="D74" s="159"/>
      <c r="E74" s="160">
        <v>198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49"/>
      <c r="Y74" s="149"/>
      <c r="Z74" s="149"/>
      <c r="AA74" s="149"/>
      <c r="AB74" s="149"/>
      <c r="AC74" s="149"/>
      <c r="AD74" s="149"/>
      <c r="AE74" s="149"/>
      <c r="AF74" s="149"/>
      <c r="AG74" s="149" t="s">
        <v>152</v>
      </c>
      <c r="AH74" s="149">
        <v>5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ht="22.5" outlineLevel="1" x14ac:dyDescent="0.2">
      <c r="A75" s="168">
        <v>29</v>
      </c>
      <c r="B75" s="169" t="s">
        <v>220</v>
      </c>
      <c r="C75" s="185" t="s">
        <v>221</v>
      </c>
      <c r="D75" s="170" t="s">
        <v>190</v>
      </c>
      <c r="E75" s="171">
        <v>228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73">
        <v>2.8000000000000003E-4</v>
      </c>
      <c r="O75" s="173">
        <f>ROUND(E75*N75,2)</f>
        <v>0.06</v>
      </c>
      <c r="P75" s="173">
        <v>0</v>
      </c>
      <c r="Q75" s="173">
        <f>ROUND(E75*P75,2)</f>
        <v>0</v>
      </c>
      <c r="R75" s="173"/>
      <c r="S75" s="173" t="s">
        <v>168</v>
      </c>
      <c r="T75" s="174" t="s">
        <v>130</v>
      </c>
      <c r="U75" s="158">
        <v>0</v>
      </c>
      <c r="V75" s="158">
        <f>ROUND(E75*U75,2)</f>
        <v>0</v>
      </c>
      <c r="W75" s="158"/>
      <c r="X75" s="149"/>
      <c r="Y75" s="149"/>
      <c r="Z75" s="149"/>
      <c r="AA75" s="149"/>
      <c r="AB75" s="149"/>
      <c r="AC75" s="149"/>
      <c r="AD75" s="149"/>
      <c r="AE75" s="149"/>
      <c r="AF75" s="149"/>
      <c r="AG75" s="149" t="s">
        <v>208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87" t="s">
        <v>222</v>
      </c>
      <c r="D76" s="159"/>
      <c r="E76" s="160">
        <v>228</v>
      </c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49"/>
      <c r="Y76" s="149"/>
      <c r="Z76" s="149"/>
      <c r="AA76" s="149"/>
      <c r="AB76" s="149"/>
      <c r="AC76" s="149"/>
      <c r="AD76" s="149"/>
      <c r="AE76" s="149"/>
      <c r="AF76" s="149"/>
      <c r="AG76" s="149" t="s">
        <v>152</v>
      </c>
      <c r="AH76" s="149">
        <v>5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outlineLevel="1" x14ac:dyDescent="0.2">
      <c r="A77" s="168">
        <v>30</v>
      </c>
      <c r="B77" s="169" t="s">
        <v>223</v>
      </c>
      <c r="C77" s="185" t="s">
        <v>224</v>
      </c>
      <c r="D77" s="170" t="s">
        <v>190</v>
      </c>
      <c r="E77" s="171">
        <v>366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73">
        <v>5.8E-4</v>
      </c>
      <c r="O77" s="173">
        <f>ROUND(E77*N77,2)</f>
        <v>0.21</v>
      </c>
      <c r="P77" s="173">
        <v>0</v>
      </c>
      <c r="Q77" s="173">
        <f>ROUND(E77*P77,2)</f>
        <v>0</v>
      </c>
      <c r="R77" s="173"/>
      <c r="S77" s="173" t="s">
        <v>168</v>
      </c>
      <c r="T77" s="174" t="s">
        <v>130</v>
      </c>
      <c r="U77" s="158">
        <v>0</v>
      </c>
      <c r="V77" s="158">
        <f>ROUND(E77*U77,2)</f>
        <v>0</v>
      </c>
      <c r="W77" s="158"/>
      <c r="X77" s="149"/>
      <c r="Y77" s="149"/>
      <c r="Z77" s="149"/>
      <c r="AA77" s="149"/>
      <c r="AB77" s="149"/>
      <c r="AC77" s="149"/>
      <c r="AD77" s="149"/>
      <c r="AE77" s="149"/>
      <c r="AF77" s="149"/>
      <c r="AG77" s="149" t="s">
        <v>208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187" t="s">
        <v>225</v>
      </c>
      <c r="D78" s="159"/>
      <c r="E78" s="160">
        <v>366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49"/>
      <c r="Y78" s="149"/>
      <c r="Z78" s="149"/>
      <c r="AA78" s="149"/>
      <c r="AB78" s="149"/>
      <c r="AC78" s="149"/>
      <c r="AD78" s="149"/>
      <c r="AE78" s="149"/>
      <c r="AF78" s="149"/>
      <c r="AG78" s="149" t="s">
        <v>152</v>
      </c>
      <c r="AH78" s="149">
        <v>5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ht="22.5" outlineLevel="1" x14ac:dyDescent="0.2">
      <c r="A79" s="168">
        <v>31</v>
      </c>
      <c r="B79" s="169" t="s">
        <v>226</v>
      </c>
      <c r="C79" s="185" t="s">
        <v>227</v>
      </c>
      <c r="D79" s="170" t="s">
        <v>190</v>
      </c>
      <c r="E79" s="171">
        <v>60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73">
        <v>1.3700000000000001E-3</v>
      </c>
      <c r="O79" s="173">
        <f>ROUND(E79*N79,2)</f>
        <v>0.08</v>
      </c>
      <c r="P79" s="173">
        <v>0</v>
      </c>
      <c r="Q79" s="173">
        <f>ROUND(E79*P79,2)</f>
        <v>0</v>
      </c>
      <c r="R79" s="173"/>
      <c r="S79" s="173" t="s">
        <v>168</v>
      </c>
      <c r="T79" s="174" t="s">
        <v>130</v>
      </c>
      <c r="U79" s="158">
        <v>0</v>
      </c>
      <c r="V79" s="158">
        <f>ROUND(E79*U79,2)</f>
        <v>0</v>
      </c>
      <c r="W79" s="158"/>
      <c r="X79" s="149"/>
      <c r="Y79" s="149"/>
      <c r="Z79" s="149"/>
      <c r="AA79" s="149"/>
      <c r="AB79" s="149"/>
      <c r="AC79" s="149"/>
      <c r="AD79" s="149"/>
      <c r="AE79" s="149"/>
      <c r="AF79" s="149"/>
      <c r="AG79" s="149" t="s">
        <v>208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87" t="s">
        <v>228</v>
      </c>
      <c r="D80" s="159"/>
      <c r="E80" s="160">
        <v>60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49"/>
      <c r="Y80" s="149"/>
      <c r="Z80" s="149"/>
      <c r="AA80" s="149"/>
      <c r="AB80" s="149"/>
      <c r="AC80" s="149"/>
      <c r="AD80" s="149"/>
      <c r="AE80" s="149"/>
      <c r="AF80" s="149"/>
      <c r="AG80" s="149" t="s">
        <v>152</v>
      </c>
      <c r="AH80" s="149">
        <v>5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ht="22.5" outlineLevel="1" x14ac:dyDescent="0.2">
      <c r="A81" s="168">
        <v>32</v>
      </c>
      <c r="B81" s="169" t="s">
        <v>229</v>
      </c>
      <c r="C81" s="185" t="s">
        <v>230</v>
      </c>
      <c r="D81" s="170" t="s">
        <v>190</v>
      </c>
      <c r="E81" s="171">
        <v>180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73">
        <v>1.3700000000000001E-3</v>
      </c>
      <c r="O81" s="173">
        <f>ROUND(E81*N81,2)</f>
        <v>0.25</v>
      </c>
      <c r="P81" s="173">
        <v>0</v>
      </c>
      <c r="Q81" s="173">
        <f>ROUND(E81*P81,2)</f>
        <v>0</v>
      </c>
      <c r="R81" s="173"/>
      <c r="S81" s="173" t="s">
        <v>168</v>
      </c>
      <c r="T81" s="174" t="s">
        <v>130</v>
      </c>
      <c r="U81" s="158">
        <v>0</v>
      </c>
      <c r="V81" s="158">
        <f>ROUND(E81*U81,2)</f>
        <v>0</v>
      </c>
      <c r="W81" s="158"/>
      <c r="X81" s="149"/>
      <c r="Y81" s="149"/>
      <c r="Z81" s="149"/>
      <c r="AA81" s="149"/>
      <c r="AB81" s="149"/>
      <c r="AC81" s="149"/>
      <c r="AD81" s="149"/>
      <c r="AE81" s="149"/>
      <c r="AF81" s="149"/>
      <c r="AG81" s="149" t="s">
        <v>208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187" t="s">
        <v>231</v>
      </c>
      <c r="D82" s="159"/>
      <c r="E82" s="160">
        <v>180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49"/>
      <c r="Y82" s="149"/>
      <c r="Z82" s="149"/>
      <c r="AA82" s="149"/>
      <c r="AB82" s="149"/>
      <c r="AC82" s="149"/>
      <c r="AD82" s="149"/>
      <c r="AE82" s="149"/>
      <c r="AF82" s="149"/>
      <c r="AG82" s="149" t="s">
        <v>152</v>
      </c>
      <c r="AH82" s="149">
        <v>5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22.5" outlineLevel="1" x14ac:dyDescent="0.2">
      <c r="A83" s="168">
        <v>33</v>
      </c>
      <c r="B83" s="169" t="s">
        <v>232</v>
      </c>
      <c r="C83" s="185" t="s">
        <v>233</v>
      </c>
      <c r="D83" s="170" t="s">
        <v>190</v>
      </c>
      <c r="E83" s="171">
        <v>42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21</v>
      </c>
      <c r="M83" s="173">
        <f>G83*(1+L83/100)</f>
        <v>0</v>
      </c>
      <c r="N83" s="173">
        <v>1.3700000000000001E-3</v>
      </c>
      <c r="O83" s="173">
        <f>ROUND(E83*N83,2)</f>
        <v>0.06</v>
      </c>
      <c r="P83" s="173">
        <v>0</v>
      </c>
      <c r="Q83" s="173">
        <f>ROUND(E83*P83,2)</f>
        <v>0</v>
      </c>
      <c r="R83" s="173"/>
      <c r="S83" s="173" t="s">
        <v>168</v>
      </c>
      <c r="T83" s="174" t="s">
        <v>130</v>
      </c>
      <c r="U83" s="158">
        <v>0</v>
      </c>
      <c r="V83" s="158">
        <f>ROUND(E83*U83,2)</f>
        <v>0</v>
      </c>
      <c r="W83" s="158"/>
      <c r="X83" s="149"/>
      <c r="Y83" s="149"/>
      <c r="Z83" s="149"/>
      <c r="AA83" s="149"/>
      <c r="AB83" s="149"/>
      <c r="AC83" s="149"/>
      <c r="AD83" s="149"/>
      <c r="AE83" s="149"/>
      <c r="AF83" s="149"/>
      <c r="AG83" s="149" t="s">
        <v>208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187" t="s">
        <v>234</v>
      </c>
      <c r="D84" s="159"/>
      <c r="E84" s="160">
        <v>42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49"/>
      <c r="Y84" s="149"/>
      <c r="Z84" s="149"/>
      <c r="AA84" s="149"/>
      <c r="AB84" s="149"/>
      <c r="AC84" s="149"/>
      <c r="AD84" s="149"/>
      <c r="AE84" s="149"/>
      <c r="AF84" s="149"/>
      <c r="AG84" s="149" t="s">
        <v>152</v>
      </c>
      <c r="AH84" s="149">
        <v>5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ht="22.5" outlineLevel="1" x14ac:dyDescent="0.2">
      <c r="A85" s="176">
        <v>34</v>
      </c>
      <c r="B85" s="177" t="s">
        <v>235</v>
      </c>
      <c r="C85" s="186" t="s">
        <v>236</v>
      </c>
      <c r="D85" s="178" t="s">
        <v>207</v>
      </c>
      <c r="E85" s="179">
        <v>51.330000000000005</v>
      </c>
      <c r="F85" s="180"/>
      <c r="G85" s="181">
        <f t="shared" ref="G85:G98" si="7">ROUND(E85*F85,2)</f>
        <v>0</v>
      </c>
      <c r="H85" s="180"/>
      <c r="I85" s="181">
        <f t="shared" ref="I85:I98" si="8">ROUND(E85*H85,2)</f>
        <v>0</v>
      </c>
      <c r="J85" s="180"/>
      <c r="K85" s="181">
        <f t="shared" ref="K85:K98" si="9">ROUND(E85*J85,2)</f>
        <v>0</v>
      </c>
      <c r="L85" s="181">
        <v>21</v>
      </c>
      <c r="M85" s="181">
        <f t="shared" ref="M85:M98" si="10">G85*(1+L85/100)</f>
        <v>0</v>
      </c>
      <c r="N85" s="181">
        <v>1.3700000000000001E-3</v>
      </c>
      <c r="O85" s="181">
        <f t="shared" ref="O85:O98" si="11">ROUND(E85*N85,2)</f>
        <v>7.0000000000000007E-2</v>
      </c>
      <c r="P85" s="181">
        <v>0</v>
      </c>
      <c r="Q85" s="181">
        <f t="shared" ref="Q85:Q98" si="12">ROUND(E85*P85,2)</f>
        <v>0</v>
      </c>
      <c r="R85" s="181"/>
      <c r="S85" s="181" t="s">
        <v>168</v>
      </c>
      <c r="T85" s="182" t="s">
        <v>130</v>
      </c>
      <c r="U85" s="158">
        <v>0</v>
      </c>
      <c r="V85" s="158">
        <f t="shared" ref="V85:V98" si="13">ROUND(E85*U85,2)</f>
        <v>0</v>
      </c>
      <c r="W85" s="158"/>
      <c r="X85" s="149"/>
      <c r="Y85" s="149"/>
      <c r="Z85" s="149"/>
      <c r="AA85" s="149"/>
      <c r="AB85" s="149"/>
      <c r="AC85" s="149"/>
      <c r="AD85" s="149"/>
      <c r="AE85" s="149"/>
      <c r="AF85" s="149"/>
      <c r="AG85" s="149" t="s">
        <v>208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22.5" outlineLevel="1" x14ac:dyDescent="0.2">
      <c r="A86" s="176">
        <v>35</v>
      </c>
      <c r="B86" s="177" t="s">
        <v>237</v>
      </c>
      <c r="C86" s="186" t="s">
        <v>238</v>
      </c>
      <c r="D86" s="178" t="s">
        <v>207</v>
      </c>
      <c r="E86" s="179">
        <v>10</v>
      </c>
      <c r="F86" s="180"/>
      <c r="G86" s="181">
        <f t="shared" si="7"/>
        <v>0</v>
      </c>
      <c r="H86" s="180"/>
      <c r="I86" s="181">
        <f t="shared" si="8"/>
        <v>0</v>
      </c>
      <c r="J86" s="180"/>
      <c r="K86" s="181">
        <f t="shared" si="9"/>
        <v>0</v>
      </c>
      <c r="L86" s="181">
        <v>21</v>
      </c>
      <c r="M86" s="181">
        <f t="shared" si="10"/>
        <v>0</v>
      </c>
      <c r="N86" s="181">
        <v>1.3700000000000001E-3</v>
      </c>
      <c r="O86" s="181">
        <f t="shared" si="11"/>
        <v>0.01</v>
      </c>
      <c r="P86" s="181">
        <v>0</v>
      </c>
      <c r="Q86" s="181">
        <f t="shared" si="12"/>
        <v>0</v>
      </c>
      <c r="R86" s="181"/>
      <c r="S86" s="181" t="s">
        <v>168</v>
      </c>
      <c r="T86" s="182" t="s">
        <v>130</v>
      </c>
      <c r="U86" s="158">
        <v>0</v>
      </c>
      <c r="V86" s="158">
        <f t="shared" si="13"/>
        <v>0</v>
      </c>
      <c r="W86" s="158"/>
      <c r="X86" s="149"/>
      <c r="Y86" s="149"/>
      <c r="Z86" s="149"/>
      <c r="AA86" s="149"/>
      <c r="AB86" s="149"/>
      <c r="AC86" s="149"/>
      <c r="AD86" s="149"/>
      <c r="AE86" s="149"/>
      <c r="AF86" s="149"/>
      <c r="AG86" s="149" t="s">
        <v>208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76">
        <v>36</v>
      </c>
      <c r="B87" s="177" t="s">
        <v>239</v>
      </c>
      <c r="C87" s="186" t="s">
        <v>240</v>
      </c>
      <c r="D87" s="178" t="s">
        <v>241</v>
      </c>
      <c r="E87" s="179">
        <v>20</v>
      </c>
      <c r="F87" s="180"/>
      <c r="G87" s="181">
        <f t="shared" si="7"/>
        <v>0</v>
      </c>
      <c r="H87" s="180"/>
      <c r="I87" s="181">
        <f t="shared" si="8"/>
        <v>0</v>
      </c>
      <c r="J87" s="180"/>
      <c r="K87" s="181">
        <f t="shared" si="9"/>
        <v>0</v>
      </c>
      <c r="L87" s="181">
        <v>21</v>
      </c>
      <c r="M87" s="181">
        <f t="shared" si="10"/>
        <v>0</v>
      </c>
      <c r="N87" s="181">
        <v>1.5E-3</v>
      </c>
      <c r="O87" s="181">
        <f t="shared" si="11"/>
        <v>0.03</v>
      </c>
      <c r="P87" s="181">
        <v>0</v>
      </c>
      <c r="Q87" s="181">
        <f t="shared" si="12"/>
        <v>0</v>
      </c>
      <c r="R87" s="181"/>
      <c r="S87" s="181" t="s">
        <v>168</v>
      </c>
      <c r="T87" s="182" t="s">
        <v>130</v>
      </c>
      <c r="U87" s="158">
        <v>0</v>
      </c>
      <c r="V87" s="158">
        <f t="shared" si="13"/>
        <v>0</v>
      </c>
      <c r="W87" s="158"/>
      <c r="X87" s="149"/>
      <c r="Y87" s="149"/>
      <c r="Z87" s="149"/>
      <c r="AA87" s="149"/>
      <c r="AB87" s="149"/>
      <c r="AC87" s="149"/>
      <c r="AD87" s="149"/>
      <c r="AE87" s="149"/>
      <c r="AF87" s="149"/>
      <c r="AG87" s="149" t="s">
        <v>200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76">
        <v>37</v>
      </c>
      <c r="B88" s="177" t="s">
        <v>242</v>
      </c>
      <c r="C88" s="186" t="s">
        <v>243</v>
      </c>
      <c r="D88" s="178" t="s">
        <v>241</v>
      </c>
      <c r="E88" s="179">
        <v>65</v>
      </c>
      <c r="F88" s="180"/>
      <c r="G88" s="181">
        <f t="shared" si="7"/>
        <v>0</v>
      </c>
      <c r="H88" s="180"/>
      <c r="I88" s="181">
        <f t="shared" si="8"/>
        <v>0</v>
      </c>
      <c r="J88" s="180"/>
      <c r="K88" s="181">
        <f t="shared" si="9"/>
        <v>0</v>
      </c>
      <c r="L88" s="181">
        <v>21</v>
      </c>
      <c r="M88" s="181">
        <f t="shared" si="10"/>
        <v>0</v>
      </c>
      <c r="N88" s="181">
        <v>5.0000000000000001E-4</v>
      </c>
      <c r="O88" s="181">
        <f t="shared" si="11"/>
        <v>0.03</v>
      </c>
      <c r="P88" s="181">
        <v>0</v>
      </c>
      <c r="Q88" s="181">
        <f t="shared" si="12"/>
        <v>0</v>
      </c>
      <c r="R88" s="181"/>
      <c r="S88" s="181" t="s">
        <v>168</v>
      </c>
      <c r="T88" s="182" t="s">
        <v>130</v>
      </c>
      <c r="U88" s="158">
        <v>0</v>
      </c>
      <c r="V88" s="158">
        <f t="shared" si="13"/>
        <v>0</v>
      </c>
      <c r="W88" s="158"/>
      <c r="X88" s="149"/>
      <c r="Y88" s="149"/>
      <c r="Z88" s="149"/>
      <c r="AA88" s="149"/>
      <c r="AB88" s="149"/>
      <c r="AC88" s="149"/>
      <c r="AD88" s="149"/>
      <c r="AE88" s="149"/>
      <c r="AF88" s="149"/>
      <c r="AG88" s="149" t="s">
        <v>200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76">
        <v>38</v>
      </c>
      <c r="B89" s="177" t="s">
        <v>244</v>
      </c>
      <c r="C89" s="186" t="s">
        <v>245</v>
      </c>
      <c r="D89" s="178" t="s">
        <v>241</v>
      </c>
      <c r="E89" s="179">
        <v>43</v>
      </c>
      <c r="F89" s="180"/>
      <c r="G89" s="181">
        <f t="shared" si="7"/>
        <v>0</v>
      </c>
      <c r="H89" s="180"/>
      <c r="I89" s="181">
        <f t="shared" si="8"/>
        <v>0</v>
      </c>
      <c r="J89" s="180"/>
      <c r="K89" s="181">
        <f t="shared" si="9"/>
        <v>0</v>
      </c>
      <c r="L89" s="181">
        <v>21</v>
      </c>
      <c r="M89" s="181">
        <f t="shared" si="10"/>
        <v>0</v>
      </c>
      <c r="N89" s="181">
        <v>5.0000000000000001E-4</v>
      </c>
      <c r="O89" s="181">
        <f t="shared" si="11"/>
        <v>0.02</v>
      </c>
      <c r="P89" s="181">
        <v>0</v>
      </c>
      <c r="Q89" s="181">
        <f t="shared" si="12"/>
        <v>0</v>
      </c>
      <c r="R89" s="181"/>
      <c r="S89" s="181" t="s">
        <v>168</v>
      </c>
      <c r="T89" s="182" t="s">
        <v>130</v>
      </c>
      <c r="U89" s="158">
        <v>0</v>
      </c>
      <c r="V89" s="158">
        <f t="shared" si="13"/>
        <v>0</v>
      </c>
      <c r="W89" s="158"/>
      <c r="X89" s="149"/>
      <c r="Y89" s="149"/>
      <c r="Z89" s="149"/>
      <c r="AA89" s="149"/>
      <c r="AB89" s="149"/>
      <c r="AC89" s="149"/>
      <c r="AD89" s="149"/>
      <c r="AE89" s="149"/>
      <c r="AF89" s="149"/>
      <c r="AG89" s="149" t="s">
        <v>200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76">
        <v>39</v>
      </c>
      <c r="B90" s="177" t="s">
        <v>246</v>
      </c>
      <c r="C90" s="186" t="s">
        <v>247</v>
      </c>
      <c r="D90" s="178" t="s">
        <v>241</v>
      </c>
      <c r="E90" s="179">
        <v>35</v>
      </c>
      <c r="F90" s="180"/>
      <c r="G90" s="181">
        <f t="shared" si="7"/>
        <v>0</v>
      </c>
      <c r="H90" s="180"/>
      <c r="I90" s="181">
        <f t="shared" si="8"/>
        <v>0</v>
      </c>
      <c r="J90" s="180"/>
      <c r="K90" s="181">
        <f t="shared" si="9"/>
        <v>0</v>
      </c>
      <c r="L90" s="181">
        <v>21</v>
      </c>
      <c r="M90" s="181">
        <f t="shared" si="10"/>
        <v>0</v>
      </c>
      <c r="N90" s="181">
        <v>5.0000000000000001E-4</v>
      </c>
      <c r="O90" s="181">
        <f t="shared" si="11"/>
        <v>0.02</v>
      </c>
      <c r="P90" s="181">
        <v>0</v>
      </c>
      <c r="Q90" s="181">
        <f t="shared" si="12"/>
        <v>0</v>
      </c>
      <c r="R90" s="181"/>
      <c r="S90" s="181" t="s">
        <v>168</v>
      </c>
      <c r="T90" s="182" t="s">
        <v>130</v>
      </c>
      <c r="U90" s="158">
        <v>0</v>
      </c>
      <c r="V90" s="158">
        <f t="shared" si="13"/>
        <v>0</v>
      </c>
      <c r="W90" s="158"/>
      <c r="X90" s="149"/>
      <c r="Y90" s="149"/>
      <c r="Z90" s="149"/>
      <c r="AA90" s="149"/>
      <c r="AB90" s="149"/>
      <c r="AC90" s="149"/>
      <c r="AD90" s="149"/>
      <c r="AE90" s="149"/>
      <c r="AF90" s="149"/>
      <c r="AG90" s="149" t="s">
        <v>200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76">
        <v>40</v>
      </c>
      <c r="B91" s="177" t="s">
        <v>248</v>
      </c>
      <c r="C91" s="186" t="s">
        <v>249</v>
      </c>
      <c r="D91" s="178" t="s">
        <v>241</v>
      </c>
      <c r="E91" s="179">
        <v>40</v>
      </c>
      <c r="F91" s="180"/>
      <c r="G91" s="181">
        <f t="shared" si="7"/>
        <v>0</v>
      </c>
      <c r="H91" s="180"/>
      <c r="I91" s="181">
        <f t="shared" si="8"/>
        <v>0</v>
      </c>
      <c r="J91" s="180"/>
      <c r="K91" s="181">
        <f t="shared" si="9"/>
        <v>0</v>
      </c>
      <c r="L91" s="181">
        <v>21</v>
      </c>
      <c r="M91" s="181">
        <f t="shared" si="10"/>
        <v>0</v>
      </c>
      <c r="N91" s="181">
        <v>5.0000000000000001E-4</v>
      </c>
      <c r="O91" s="181">
        <f t="shared" si="11"/>
        <v>0.02</v>
      </c>
      <c r="P91" s="181">
        <v>0</v>
      </c>
      <c r="Q91" s="181">
        <f t="shared" si="12"/>
        <v>0</v>
      </c>
      <c r="R91" s="181"/>
      <c r="S91" s="181" t="s">
        <v>168</v>
      </c>
      <c r="T91" s="182" t="s">
        <v>130</v>
      </c>
      <c r="U91" s="158">
        <v>0</v>
      </c>
      <c r="V91" s="158">
        <f t="shared" si="13"/>
        <v>0</v>
      </c>
      <c r="W91" s="158"/>
      <c r="X91" s="149"/>
      <c r="Y91" s="149"/>
      <c r="Z91" s="149"/>
      <c r="AA91" s="149"/>
      <c r="AB91" s="149"/>
      <c r="AC91" s="149"/>
      <c r="AD91" s="149"/>
      <c r="AE91" s="149"/>
      <c r="AF91" s="149"/>
      <c r="AG91" s="149" t="s">
        <v>200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76">
        <v>41</v>
      </c>
      <c r="B92" s="177" t="s">
        <v>250</v>
      </c>
      <c r="C92" s="186" t="s">
        <v>251</v>
      </c>
      <c r="D92" s="178" t="s">
        <v>241</v>
      </c>
      <c r="E92" s="179">
        <v>77</v>
      </c>
      <c r="F92" s="180"/>
      <c r="G92" s="181">
        <f t="shared" si="7"/>
        <v>0</v>
      </c>
      <c r="H92" s="180"/>
      <c r="I92" s="181">
        <f t="shared" si="8"/>
        <v>0</v>
      </c>
      <c r="J92" s="180"/>
      <c r="K92" s="181">
        <f t="shared" si="9"/>
        <v>0</v>
      </c>
      <c r="L92" s="181">
        <v>21</v>
      </c>
      <c r="M92" s="181">
        <f t="shared" si="10"/>
        <v>0</v>
      </c>
      <c r="N92" s="181">
        <v>5.0000000000000001E-4</v>
      </c>
      <c r="O92" s="181">
        <f t="shared" si="11"/>
        <v>0.04</v>
      </c>
      <c r="P92" s="181">
        <v>0</v>
      </c>
      <c r="Q92" s="181">
        <f t="shared" si="12"/>
        <v>0</v>
      </c>
      <c r="R92" s="181"/>
      <c r="S92" s="181" t="s">
        <v>168</v>
      </c>
      <c r="T92" s="182" t="s">
        <v>130</v>
      </c>
      <c r="U92" s="158">
        <v>0</v>
      </c>
      <c r="V92" s="158">
        <f t="shared" si="13"/>
        <v>0</v>
      </c>
      <c r="W92" s="158"/>
      <c r="X92" s="149"/>
      <c r="Y92" s="149"/>
      <c r="Z92" s="149"/>
      <c r="AA92" s="149"/>
      <c r="AB92" s="149"/>
      <c r="AC92" s="149"/>
      <c r="AD92" s="149"/>
      <c r="AE92" s="149"/>
      <c r="AF92" s="149"/>
      <c r="AG92" s="149" t="s">
        <v>200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76">
        <v>42</v>
      </c>
      <c r="B93" s="177" t="s">
        <v>252</v>
      </c>
      <c r="C93" s="186" t="s">
        <v>253</v>
      </c>
      <c r="D93" s="178" t="s">
        <v>241</v>
      </c>
      <c r="E93" s="179">
        <v>44</v>
      </c>
      <c r="F93" s="180"/>
      <c r="G93" s="181">
        <f t="shared" si="7"/>
        <v>0</v>
      </c>
      <c r="H93" s="180"/>
      <c r="I93" s="181">
        <f t="shared" si="8"/>
        <v>0</v>
      </c>
      <c r="J93" s="180"/>
      <c r="K93" s="181">
        <f t="shared" si="9"/>
        <v>0</v>
      </c>
      <c r="L93" s="181">
        <v>21</v>
      </c>
      <c r="M93" s="181">
        <f t="shared" si="10"/>
        <v>0</v>
      </c>
      <c r="N93" s="181">
        <v>1E-3</v>
      </c>
      <c r="O93" s="181">
        <f t="shared" si="11"/>
        <v>0.04</v>
      </c>
      <c r="P93" s="181">
        <v>0</v>
      </c>
      <c r="Q93" s="181">
        <f t="shared" si="12"/>
        <v>0</v>
      </c>
      <c r="R93" s="181"/>
      <c r="S93" s="181" t="s">
        <v>168</v>
      </c>
      <c r="T93" s="182" t="s">
        <v>130</v>
      </c>
      <c r="U93" s="158">
        <v>0</v>
      </c>
      <c r="V93" s="158">
        <f t="shared" si="13"/>
        <v>0</v>
      </c>
      <c r="W93" s="158"/>
      <c r="X93" s="149"/>
      <c r="Y93" s="149"/>
      <c r="Z93" s="149"/>
      <c r="AA93" s="149"/>
      <c r="AB93" s="149"/>
      <c r="AC93" s="149"/>
      <c r="AD93" s="149"/>
      <c r="AE93" s="149"/>
      <c r="AF93" s="149"/>
      <c r="AG93" s="149" t="s">
        <v>200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76">
        <v>43</v>
      </c>
      <c r="B94" s="177" t="s">
        <v>254</v>
      </c>
      <c r="C94" s="186" t="s">
        <v>255</v>
      </c>
      <c r="D94" s="178" t="s">
        <v>241</v>
      </c>
      <c r="E94" s="179">
        <v>15</v>
      </c>
      <c r="F94" s="180"/>
      <c r="G94" s="181">
        <f t="shared" si="7"/>
        <v>0</v>
      </c>
      <c r="H94" s="180"/>
      <c r="I94" s="181">
        <f t="shared" si="8"/>
        <v>0</v>
      </c>
      <c r="J94" s="180"/>
      <c r="K94" s="181">
        <f t="shared" si="9"/>
        <v>0</v>
      </c>
      <c r="L94" s="181">
        <v>21</v>
      </c>
      <c r="M94" s="181">
        <f t="shared" si="10"/>
        <v>0</v>
      </c>
      <c r="N94" s="181">
        <v>1E-3</v>
      </c>
      <c r="O94" s="181">
        <f t="shared" si="11"/>
        <v>0.02</v>
      </c>
      <c r="P94" s="181">
        <v>0</v>
      </c>
      <c r="Q94" s="181">
        <f t="shared" si="12"/>
        <v>0</v>
      </c>
      <c r="R94" s="181"/>
      <c r="S94" s="181" t="s">
        <v>168</v>
      </c>
      <c r="T94" s="182" t="s">
        <v>130</v>
      </c>
      <c r="U94" s="158">
        <v>0</v>
      </c>
      <c r="V94" s="158">
        <f t="shared" si="13"/>
        <v>0</v>
      </c>
      <c r="W94" s="158"/>
      <c r="X94" s="149"/>
      <c r="Y94" s="149"/>
      <c r="Z94" s="149"/>
      <c r="AA94" s="149"/>
      <c r="AB94" s="149"/>
      <c r="AC94" s="149"/>
      <c r="AD94" s="149"/>
      <c r="AE94" s="149"/>
      <c r="AF94" s="149"/>
      <c r="AG94" s="149" t="s">
        <v>200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76">
        <v>44</v>
      </c>
      <c r="B95" s="177" t="s">
        <v>256</v>
      </c>
      <c r="C95" s="186" t="s">
        <v>257</v>
      </c>
      <c r="D95" s="178" t="s">
        <v>241</v>
      </c>
      <c r="E95" s="179">
        <v>77</v>
      </c>
      <c r="F95" s="180"/>
      <c r="G95" s="181">
        <f t="shared" si="7"/>
        <v>0</v>
      </c>
      <c r="H95" s="180"/>
      <c r="I95" s="181">
        <f t="shared" si="8"/>
        <v>0</v>
      </c>
      <c r="J95" s="180"/>
      <c r="K95" s="181">
        <f t="shared" si="9"/>
        <v>0</v>
      </c>
      <c r="L95" s="181">
        <v>21</v>
      </c>
      <c r="M95" s="181">
        <f t="shared" si="10"/>
        <v>0</v>
      </c>
      <c r="N95" s="181">
        <v>5.0000000000000001E-4</v>
      </c>
      <c r="O95" s="181">
        <f t="shared" si="11"/>
        <v>0.04</v>
      </c>
      <c r="P95" s="181">
        <v>0</v>
      </c>
      <c r="Q95" s="181">
        <f t="shared" si="12"/>
        <v>0</v>
      </c>
      <c r="R95" s="181"/>
      <c r="S95" s="181" t="s">
        <v>168</v>
      </c>
      <c r="T95" s="182" t="s">
        <v>130</v>
      </c>
      <c r="U95" s="158">
        <v>0</v>
      </c>
      <c r="V95" s="158">
        <f t="shared" si="13"/>
        <v>0</v>
      </c>
      <c r="W95" s="158"/>
      <c r="X95" s="149"/>
      <c r="Y95" s="149"/>
      <c r="Z95" s="149"/>
      <c r="AA95" s="149"/>
      <c r="AB95" s="149"/>
      <c r="AC95" s="149"/>
      <c r="AD95" s="149"/>
      <c r="AE95" s="149"/>
      <c r="AF95" s="149"/>
      <c r="AG95" s="149" t="s">
        <v>200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76">
        <v>45</v>
      </c>
      <c r="B96" s="177" t="s">
        <v>258</v>
      </c>
      <c r="C96" s="186" t="s">
        <v>259</v>
      </c>
      <c r="D96" s="178" t="s">
        <v>241</v>
      </c>
      <c r="E96" s="179">
        <v>108</v>
      </c>
      <c r="F96" s="180"/>
      <c r="G96" s="181">
        <f t="shared" si="7"/>
        <v>0</v>
      </c>
      <c r="H96" s="180"/>
      <c r="I96" s="181">
        <f t="shared" si="8"/>
        <v>0</v>
      </c>
      <c r="J96" s="180"/>
      <c r="K96" s="181">
        <f t="shared" si="9"/>
        <v>0</v>
      </c>
      <c r="L96" s="181">
        <v>21</v>
      </c>
      <c r="M96" s="181">
        <f t="shared" si="10"/>
        <v>0</v>
      </c>
      <c r="N96" s="181">
        <v>5.0000000000000001E-4</v>
      </c>
      <c r="O96" s="181">
        <f t="shared" si="11"/>
        <v>0.05</v>
      </c>
      <c r="P96" s="181">
        <v>0</v>
      </c>
      <c r="Q96" s="181">
        <f t="shared" si="12"/>
        <v>0</v>
      </c>
      <c r="R96" s="181"/>
      <c r="S96" s="181" t="s">
        <v>168</v>
      </c>
      <c r="T96" s="182" t="s">
        <v>130</v>
      </c>
      <c r="U96" s="158">
        <v>0</v>
      </c>
      <c r="V96" s="158">
        <f t="shared" si="13"/>
        <v>0</v>
      </c>
      <c r="W96" s="158"/>
      <c r="X96" s="149"/>
      <c r="Y96" s="149"/>
      <c r="Z96" s="149"/>
      <c r="AA96" s="149"/>
      <c r="AB96" s="149"/>
      <c r="AC96" s="149"/>
      <c r="AD96" s="149"/>
      <c r="AE96" s="149"/>
      <c r="AF96" s="149"/>
      <c r="AG96" s="149" t="s">
        <v>200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76">
        <v>46</v>
      </c>
      <c r="B97" s="177" t="s">
        <v>260</v>
      </c>
      <c r="C97" s="186" t="s">
        <v>261</v>
      </c>
      <c r="D97" s="178" t="s">
        <v>241</v>
      </c>
      <c r="E97" s="179">
        <v>20</v>
      </c>
      <c r="F97" s="180"/>
      <c r="G97" s="181">
        <f t="shared" si="7"/>
        <v>0</v>
      </c>
      <c r="H97" s="180"/>
      <c r="I97" s="181">
        <f t="shared" si="8"/>
        <v>0</v>
      </c>
      <c r="J97" s="180"/>
      <c r="K97" s="181">
        <f t="shared" si="9"/>
        <v>0</v>
      </c>
      <c r="L97" s="181">
        <v>21</v>
      </c>
      <c r="M97" s="181">
        <f t="shared" si="10"/>
        <v>0</v>
      </c>
      <c r="N97" s="181">
        <v>8.0000000000000004E-4</v>
      </c>
      <c r="O97" s="181">
        <f t="shared" si="11"/>
        <v>0.02</v>
      </c>
      <c r="P97" s="181">
        <v>0</v>
      </c>
      <c r="Q97" s="181">
        <f t="shared" si="12"/>
        <v>0</v>
      </c>
      <c r="R97" s="181"/>
      <c r="S97" s="181" t="s">
        <v>168</v>
      </c>
      <c r="T97" s="182" t="s">
        <v>130</v>
      </c>
      <c r="U97" s="158">
        <v>0</v>
      </c>
      <c r="V97" s="158">
        <f t="shared" si="13"/>
        <v>0</v>
      </c>
      <c r="W97" s="158"/>
      <c r="X97" s="149"/>
      <c r="Y97" s="149"/>
      <c r="Z97" s="149"/>
      <c r="AA97" s="149"/>
      <c r="AB97" s="149"/>
      <c r="AC97" s="149"/>
      <c r="AD97" s="149"/>
      <c r="AE97" s="149"/>
      <c r="AF97" s="149"/>
      <c r="AG97" s="149" t="s">
        <v>200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68">
        <v>47</v>
      </c>
      <c r="B98" s="169" t="s">
        <v>262</v>
      </c>
      <c r="C98" s="185" t="s">
        <v>263</v>
      </c>
      <c r="D98" s="170" t="s">
        <v>124</v>
      </c>
      <c r="E98" s="171">
        <v>1.38822</v>
      </c>
      <c r="F98" s="172"/>
      <c r="G98" s="173">
        <f t="shared" si="7"/>
        <v>0</v>
      </c>
      <c r="H98" s="172"/>
      <c r="I98" s="173">
        <f t="shared" si="8"/>
        <v>0</v>
      </c>
      <c r="J98" s="172"/>
      <c r="K98" s="173">
        <f t="shared" si="9"/>
        <v>0</v>
      </c>
      <c r="L98" s="173">
        <v>21</v>
      </c>
      <c r="M98" s="173">
        <f t="shared" si="10"/>
        <v>0</v>
      </c>
      <c r="N98" s="173">
        <v>0</v>
      </c>
      <c r="O98" s="173">
        <f t="shared" si="11"/>
        <v>0</v>
      </c>
      <c r="P98" s="173">
        <v>0</v>
      </c>
      <c r="Q98" s="173">
        <f t="shared" si="12"/>
        <v>0</v>
      </c>
      <c r="R98" s="173" t="s">
        <v>139</v>
      </c>
      <c r="S98" s="173" t="s">
        <v>110</v>
      </c>
      <c r="T98" s="174" t="s">
        <v>110</v>
      </c>
      <c r="U98" s="158">
        <v>1.9660000000000002</v>
      </c>
      <c r="V98" s="158">
        <f t="shared" si="13"/>
        <v>2.73</v>
      </c>
      <c r="W98" s="158"/>
      <c r="X98" s="149"/>
      <c r="Y98" s="149"/>
      <c r="Z98" s="149"/>
      <c r="AA98" s="149"/>
      <c r="AB98" s="149"/>
      <c r="AC98" s="149"/>
      <c r="AD98" s="149"/>
      <c r="AE98" s="149"/>
      <c r="AF98" s="149"/>
      <c r="AG98" s="149" t="s">
        <v>264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250" t="s">
        <v>265</v>
      </c>
      <c r="D99" s="251"/>
      <c r="E99" s="251"/>
      <c r="F99" s="251"/>
      <c r="G99" s="251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49"/>
      <c r="Y99" s="149"/>
      <c r="Z99" s="149"/>
      <c r="AA99" s="149"/>
      <c r="AB99" s="149"/>
      <c r="AC99" s="149"/>
      <c r="AD99" s="149"/>
      <c r="AE99" s="149"/>
      <c r="AF99" s="149"/>
      <c r="AG99" s="149" t="s">
        <v>113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x14ac:dyDescent="0.2">
      <c r="A100" s="162" t="s">
        <v>104</v>
      </c>
      <c r="B100" s="163" t="s">
        <v>61</v>
      </c>
      <c r="C100" s="184" t="s">
        <v>62</v>
      </c>
      <c r="D100" s="164"/>
      <c r="E100" s="165"/>
      <c r="F100" s="166"/>
      <c r="G100" s="166">
        <f>SUMIF(AG101:AG104,"&lt;&gt;NOR",G101:G104)</f>
        <v>0</v>
      </c>
      <c r="H100" s="166"/>
      <c r="I100" s="166">
        <f>SUM(I101:I104)</f>
        <v>0</v>
      </c>
      <c r="J100" s="166"/>
      <c r="K100" s="166">
        <f>SUM(K101:K104)</f>
        <v>0</v>
      </c>
      <c r="L100" s="166"/>
      <c r="M100" s="166">
        <f>SUM(M101:M104)</f>
        <v>0</v>
      </c>
      <c r="N100" s="166"/>
      <c r="O100" s="166">
        <f>SUM(O101:O104)</f>
        <v>0.15000000000000002</v>
      </c>
      <c r="P100" s="166"/>
      <c r="Q100" s="166">
        <f>SUM(Q101:Q104)</f>
        <v>0</v>
      </c>
      <c r="R100" s="166"/>
      <c r="S100" s="166"/>
      <c r="T100" s="167"/>
      <c r="U100" s="161"/>
      <c r="V100" s="161">
        <f>SUM(V101:V104)</f>
        <v>134.15</v>
      </c>
      <c r="W100" s="161"/>
      <c r="AG100" t="s">
        <v>105</v>
      </c>
    </row>
    <row r="101" spans="1:60" outlineLevel="1" x14ac:dyDescent="0.2">
      <c r="A101" s="168">
        <v>48</v>
      </c>
      <c r="B101" s="169" t="s">
        <v>266</v>
      </c>
      <c r="C101" s="185" t="s">
        <v>267</v>
      </c>
      <c r="D101" s="170" t="s">
        <v>149</v>
      </c>
      <c r="E101" s="171">
        <v>400</v>
      </c>
      <c r="F101" s="172"/>
      <c r="G101" s="173">
        <f>ROUND(E101*F101,2)</f>
        <v>0</v>
      </c>
      <c r="H101" s="172"/>
      <c r="I101" s="173">
        <f>ROUND(E101*H101,2)</f>
        <v>0</v>
      </c>
      <c r="J101" s="172"/>
      <c r="K101" s="173">
        <f>ROUND(E101*J101,2)</f>
        <v>0</v>
      </c>
      <c r="L101" s="173">
        <v>21</v>
      </c>
      <c r="M101" s="173">
        <f>G101*(1+L101/100)</f>
        <v>0</v>
      </c>
      <c r="N101" s="173">
        <v>3.4000000000000002E-4</v>
      </c>
      <c r="O101" s="173">
        <f>ROUND(E101*N101,2)</f>
        <v>0.14000000000000001</v>
      </c>
      <c r="P101" s="173">
        <v>0</v>
      </c>
      <c r="Q101" s="173">
        <f>ROUND(E101*P101,2)</f>
        <v>0</v>
      </c>
      <c r="R101" s="173" t="s">
        <v>150</v>
      </c>
      <c r="S101" s="173" t="s">
        <v>110</v>
      </c>
      <c r="T101" s="174" t="s">
        <v>130</v>
      </c>
      <c r="U101" s="158">
        <v>0.32</v>
      </c>
      <c r="V101" s="158">
        <f>ROUND(E101*U101,2)</f>
        <v>128</v>
      </c>
      <c r="W101" s="158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111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250" t="s">
        <v>268</v>
      </c>
      <c r="D102" s="251"/>
      <c r="E102" s="251"/>
      <c r="F102" s="251"/>
      <c r="G102" s="251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113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252" t="s">
        <v>269</v>
      </c>
      <c r="D103" s="253"/>
      <c r="E103" s="253"/>
      <c r="F103" s="253"/>
      <c r="G103" s="253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4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121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33.75" outlineLevel="1" x14ac:dyDescent="0.2">
      <c r="A104" s="176">
        <v>49</v>
      </c>
      <c r="B104" s="177" t="s">
        <v>270</v>
      </c>
      <c r="C104" s="186" t="s">
        <v>271</v>
      </c>
      <c r="D104" s="178" t="s">
        <v>145</v>
      </c>
      <c r="E104" s="179">
        <v>25</v>
      </c>
      <c r="F104" s="180"/>
      <c r="G104" s="181">
        <f>ROUND(E104*F104,2)</f>
        <v>0</v>
      </c>
      <c r="H104" s="180"/>
      <c r="I104" s="181">
        <f>ROUND(E104*H104,2)</f>
        <v>0</v>
      </c>
      <c r="J104" s="180"/>
      <c r="K104" s="181">
        <f>ROUND(E104*J104,2)</f>
        <v>0</v>
      </c>
      <c r="L104" s="181">
        <v>21</v>
      </c>
      <c r="M104" s="181">
        <f>G104*(1+L104/100)</f>
        <v>0</v>
      </c>
      <c r="N104" s="181">
        <v>2.2000000000000001E-4</v>
      </c>
      <c r="O104" s="181">
        <f>ROUND(E104*N104,2)</f>
        <v>0.01</v>
      </c>
      <c r="P104" s="181">
        <v>0</v>
      </c>
      <c r="Q104" s="181">
        <f>ROUND(E104*P104,2)</f>
        <v>0</v>
      </c>
      <c r="R104" s="181" t="s">
        <v>150</v>
      </c>
      <c r="S104" s="181" t="s">
        <v>110</v>
      </c>
      <c r="T104" s="182" t="s">
        <v>130</v>
      </c>
      <c r="U104" s="158">
        <v>0.24600000000000002</v>
      </c>
      <c r="V104" s="158">
        <f>ROUND(E104*U104,2)</f>
        <v>6.15</v>
      </c>
      <c r="W104" s="158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111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x14ac:dyDescent="0.2">
      <c r="A105" s="162" t="s">
        <v>104</v>
      </c>
      <c r="B105" s="163" t="s">
        <v>63</v>
      </c>
      <c r="C105" s="184" t="s">
        <v>64</v>
      </c>
      <c r="D105" s="164"/>
      <c r="E105" s="165"/>
      <c r="F105" s="166"/>
      <c r="G105" s="166">
        <f>SUMIF(AG106:AG156,"&lt;&gt;NOR",G106:G156)</f>
        <v>0</v>
      </c>
      <c r="H105" s="166"/>
      <c r="I105" s="166">
        <f>SUM(I106:I156)</f>
        <v>0</v>
      </c>
      <c r="J105" s="166"/>
      <c r="K105" s="166">
        <f>SUM(K106:K156)</f>
        <v>0</v>
      </c>
      <c r="L105" s="166"/>
      <c r="M105" s="166">
        <f>SUM(M106:M156)</f>
        <v>0</v>
      </c>
      <c r="N105" s="166"/>
      <c r="O105" s="166">
        <f>SUM(O106:O156)</f>
        <v>2.2599999999999998</v>
      </c>
      <c r="P105" s="166"/>
      <c r="Q105" s="166">
        <f>SUM(Q106:Q156)</f>
        <v>0</v>
      </c>
      <c r="R105" s="166"/>
      <c r="S105" s="166"/>
      <c r="T105" s="167"/>
      <c r="U105" s="161"/>
      <c r="V105" s="161">
        <f>SUM(V106:V156)</f>
        <v>25.299999999999997</v>
      </c>
      <c r="W105" s="161"/>
      <c r="AG105" t="s">
        <v>105</v>
      </c>
    </row>
    <row r="106" spans="1:60" outlineLevel="1" x14ac:dyDescent="0.2">
      <c r="A106" s="168">
        <v>50</v>
      </c>
      <c r="B106" s="169" t="s">
        <v>272</v>
      </c>
      <c r="C106" s="185" t="s">
        <v>273</v>
      </c>
      <c r="D106" s="170" t="s">
        <v>274</v>
      </c>
      <c r="E106" s="171">
        <v>1</v>
      </c>
      <c r="F106" s="172"/>
      <c r="G106" s="173">
        <f>ROUND(E106*F106,2)</f>
        <v>0</v>
      </c>
      <c r="H106" s="172"/>
      <c r="I106" s="173">
        <f>ROUND(E106*H106,2)</f>
        <v>0</v>
      </c>
      <c r="J106" s="172"/>
      <c r="K106" s="173">
        <f>ROUND(E106*J106,2)</f>
        <v>0</v>
      </c>
      <c r="L106" s="173">
        <v>21</v>
      </c>
      <c r="M106" s="173">
        <f>G106*(1+L106/100)</f>
        <v>0</v>
      </c>
      <c r="N106" s="173">
        <v>4.7600000000000003E-3</v>
      </c>
      <c r="O106" s="173">
        <f>ROUND(E106*N106,2)</f>
        <v>0</v>
      </c>
      <c r="P106" s="173">
        <v>0</v>
      </c>
      <c r="Q106" s="173">
        <f>ROUND(E106*P106,2)</f>
        <v>0</v>
      </c>
      <c r="R106" s="173" t="s">
        <v>275</v>
      </c>
      <c r="S106" s="173" t="s">
        <v>110</v>
      </c>
      <c r="T106" s="174" t="s">
        <v>130</v>
      </c>
      <c r="U106" s="158">
        <v>1.7470000000000001</v>
      </c>
      <c r="V106" s="158">
        <f>ROUND(E106*U106,2)</f>
        <v>1.75</v>
      </c>
      <c r="W106" s="158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111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187" t="s">
        <v>276</v>
      </c>
      <c r="D107" s="159"/>
      <c r="E107" s="160">
        <v>1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152</v>
      </c>
      <c r="AH107" s="149">
        <v>5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68">
        <v>51</v>
      </c>
      <c r="B108" s="169" t="s">
        <v>277</v>
      </c>
      <c r="C108" s="185" t="s">
        <v>278</v>
      </c>
      <c r="D108" s="170" t="s">
        <v>241</v>
      </c>
      <c r="E108" s="171">
        <v>2</v>
      </c>
      <c r="F108" s="172"/>
      <c r="G108" s="173">
        <f>ROUND(E108*F108,2)</f>
        <v>0</v>
      </c>
      <c r="H108" s="172"/>
      <c r="I108" s="173">
        <f>ROUND(E108*H108,2)</f>
        <v>0</v>
      </c>
      <c r="J108" s="172"/>
      <c r="K108" s="173">
        <f>ROUND(E108*J108,2)</f>
        <v>0</v>
      </c>
      <c r="L108" s="173">
        <v>21</v>
      </c>
      <c r="M108" s="173">
        <f>G108*(1+L108/100)</f>
        <v>0</v>
      </c>
      <c r="N108" s="173">
        <v>3.5000000000000005E-4</v>
      </c>
      <c r="O108" s="173">
        <f>ROUND(E108*N108,2)</f>
        <v>0</v>
      </c>
      <c r="P108" s="173">
        <v>0</v>
      </c>
      <c r="Q108" s="173">
        <f>ROUND(E108*P108,2)</f>
        <v>0</v>
      </c>
      <c r="R108" s="173" t="s">
        <v>275</v>
      </c>
      <c r="S108" s="173" t="s">
        <v>110</v>
      </c>
      <c r="T108" s="174" t="s">
        <v>110</v>
      </c>
      <c r="U108" s="158">
        <v>0.85300000000000009</v>
      </c>
      <c r="V108" s="158">
        <f>ROUND(E108*U108,2)</f>
        <v>1.71</v>
      </c>
      <c r="W108" s="158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111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87" t="s">
        <v>279</v>
      </c>
      <c r="D109" s="159"/>
      <c r="E109" s="160">
        <v>1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152</v>
      </c>
      <c r="AH109" s="149">
        <v>5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87" t="s">
        <v>280</v>
      </c>
      <c r="D110" s="159"/>
      <c r="E110" s="160">
        <v>1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152</v>
      </c>
      <c r="AH110" s="149">
        <v>5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76">
        <v>52</v>
      </c>
      <c r="B111" s="177" t="s">
        <v>281</v>
      </c>
      <c r="C111" s="186" t="s">
        <v>282</v>
      </c>
      <c r="D111" s="178" t="s">
        <v>241</v>
      </c>
      <c r="E111" s="179">
        <v>1</v>
      </c>
      <c r="F111" s="180"/>
      <c r="G111" s="181">
        <f>ROUND(E111*F111,2)</f>
        <v>0</v>
      </c>
      <c r="H111" s="180"/>
      <c r="I111" s="181">
        <f>ROUND(E111*H111,2)</f>
        <v>0</v>
      </c>
      <c r="J111" s="180"/>
      <c r="K111" s="181">
        <f>ROUND(E111*J111,2)</f>
        <v>0</v>
      </c>
      <c r="L111" s="181">
        <v>21</v>
      </c>
      <c r="M111" s="181">
        <f>G111*(1+L111/100)</f>
        <v>0</v>
      </c>
      <c r="N111" s="181">
        <v>0.01</v>
      </c>
      <c r="O111" s="181">
        <f>ROUND(E111*N111,2)</f>
        <v>0.01</v>
      </c>
      <c r="P111" s="181">
        <v>0</v>
      </c>
      <c r="Q111" s="181">
        <f>ROUND(E111*P111,2)</f>
        <v>0</v>
      </c>
      <c r="R111" s="181"/>
      <c r="S111" s="181" t="s">
        <v>168</v>
      </c>
      <c r="T111" s="182" t="s">
        <v>130</v>
      </c>
      <c r="U111" s="158">
        <v>0</v>
      </c>
      <c r="V111" s="158">
        <f>ROUND(E111*U111,2)</f>
        <v>0</v>
      </c>
      <c r="W111" s="158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111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76">
        <v>53</v>
      </c>
      <c r="B112" s="177" t="s">
        <v>283</v>
      </c>
      <c r="C112" s="186" t="s">
        <v>284</v>
      </c>
      <c r="D112" s="178" t="s">
        <v>241</v>
      </c>
      <c r="E112" s="179">
        <v>1</v>
      </c>
      <c r="F112" s="180"/>
      <c r="G112" s="181">
        <f>ROUND(E112*F112,2)</f>
        <v>0</v>
      </c>
      <c r="H112" s="180"/>
      <c r="I112" s="181">
        <f>ROUND(E112*H112,2)</f>
        <v>0</v>
      </c>
      <c r="J112" s="180"/>
      <c r="K112" s="181">
        <f>ROUND(E112*J112,2)</f>
        <v>0</v>
      </c>
      <c r="L112" s="181">
        <v>21</v>
      </c>
      <c r="M112" s="181">
        <f>G112*(1+L112/100)</f>
        <v>0</v>
      </c>
      <c r="N112" s="181">
        <v>1E-3</v>
      </c>
      <c r="O112" s="181">
        <f>ROUND(E112*N112,2)</f>
        <v>0</v>
      </c>
      <c r="P112" s="181">
        <v>0</v>
      </c>
      <c r="Q112" s="181">
        <f>ROUND(E112*P112,2)</f>
        <v>0</v>
      </c>
      <c r="R112" s="181"/>
      <c r="S112" s="181" t="s">
        <v>168</v>
      </c>
      <c r="T112" s="182" t="s">
        <v>130</v>
      </c>
      <c r="U112" s="158">
        <v>0</v>
      </c>
      <c r="V112" s="158">
        <f>ROUND(E112*U112,2)</f>
        <v>0</v>
      </c>
      <c r="W112" s="158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111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ht="22.5" outlineLevel="1" x14ac:dyDescent="0.2">
      <c r="A113" s="168">
        <v>54</v>
      </c>
      <c r="B113" s="169" t="s">
        <v>285</v>
      </c>
      <c r="C113" s="185" t="s">
        <v>286</v>
      </c>
      <c r="D113" s="170" t="s">
        <v>241</v>
      </c>
      <c r="E113" s="171">
        <v>1</v>
      </c>
      <c r="F113" s="172"/>
      <c r="G113" s="173">
        <f>ROUND(E113*F113,2)</f>
        <v>0</v>
      </c>
      <c r="H113" s="172"/>
      <c r="I113" s="173">
        <f>ROUND(E113*H113,2)</f>
        <v>0</v>
      </c>
      <c r="J113" s="172"/>
      <c r="K113" s="173">
        <f>ROUND(E113*J113,2)</f>
        <v>0</v>
      </c>
      <c r="L113" s="173">
        <v>21</v>
      </c>
      <c r="M113" s="173">
        <f>G113*(1+L113/100)</f>
        <v>0</v>
      </c>
      <c r="N113" s="173">
        <v>0.01</v>
      </c>
      <c r="O113" s="173">
        <f>ROUND(E113*N113,2)</f>
        <v>0.01</v>
      </c>
      <c r="P113" s="173">
        <v>0</v>
      </c>
      <c r="Q113" s="173">
        <f>ROUND(E113*P113,2)</f>
        <v>0</v>
      </c>
      <c r="R113" s="173"/>
      <c r="S113" s="173" t="s">
        <v>168</v>
      </c>
      <c r="T113" s="174" t="s">
        <v>130</v>
      </c>
      <c r="U113" s="158">
        <v>0</v>
      </c>
      <c r="V113" s="158">
        <f>ROUND(E113*U113,2)</f>
        <v>0</v>
      </c>
      <c r="W113" s="158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111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187" t="s">
        <v>287</v>
      </c>
      <c r="D114" s="159"/>
      <c r="E114" s="160">
        <v>1</v>
      </c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152</v>
      </c>
      <c r="AH114" s="149">
        <v>5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68">
        <v>55</v>
      </c>
      <c r="B115" s="169" t="s">
        <v>288</v>
      </c>
      <c r="C115" s="185" t="s">
        <v>289</v>
      </c>
      <c r="D115" s="170" t="s">
        <v>241</v>
      </c>
      <c r="E115" s="171">
        <v>1</v>
      </c>
      <c r="F115" s="172"/>
      <c r="G115" s="173">
        <f>ROUND(E115*F115,2)</f>
        <v>0</v>
      </c>
      <c r="H115" s="172"/>
      <c r="I115" s="173">
        <f>ROUND(E115*H115,2)</f>
        <v>0</v>
      </c>
      <c r="J115" s="172"/>
      <c r="K115" s="173">
        <f>ROUND(E115*J115,2)</f>
        <v>0</v>
      </c>
      <c r="L115" s="173">
        <v>21</v>
      </c>
      <c r="M115" s="173">
        <f>G115*(1+L115/100)</f>
        <v>0</v>
      </c>
      <c r="N115" s="173">
        <v>9.3200000000000002E-3</v>
      </c>
      <c r="O115" s="173">
        <f>ROUND(E115*N115,2)</f>
        <v>0.01</v>
      </c>
      <c r="P115" s="173">
        <v>0</v>
      </c>
      <c r="Q115" s="173">
        <f>ROUND(E115*P115,2)</f>
        <v>0</v>
      </c>
      <c r="R115" s="173"/>
      <c r="S115" s="173" t="s">
        <v>168</v>
      </c>
      <c r="T115" s="174" t="s">
        <v>130</v>
      </c>
      <c r="U115" s="158">
        <v>5.7240000000000002</v>
      </c>
      <c r="V115" s="158">
        <f>ROUND(E115*U115,2)</f>
        <v>5.72</v>
      </c>
      <c r="W115" s="158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111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56"/>
      <c r="B116" s="157"/>
      <c r="C116" s="187" t="s">
        <v>290</v>
      </c>
      <c r="D116" s="159"/>
      <c r="E116" s="160">
        <v>1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152</v>
      </c>
      <c r="AH116" s="149">
        <v>5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68">
        <v>56</v>
      </c>
      <c r="B117" s="169" t="s">
        <v>291</v>
      </c>
      <c r="C117" s="185" t="s">
        <v>292</v>
      </c>
      <c r="D117" s="170" t="s">
        <v>241</v>
      </c>
      <c r="E117" s="171">
        <v>1</v>
      </c>
      <c r="F117" s="172"/>
      <c r="G117" s="173">
        <f>ROUND(E117*F117,2)</f>
        <v>0</v>
      </c>
      <c r="H117" s="172"/>
      <c r="I117" s="173">
        <f>ROUND(E117*H117,2)</f>
        <v>0</v>
      </c>
      <c r="J117" s="172"/>
      <c r="K117" s="173">
        <f>ROUND(E117*J117,2)</f>
        <v>0</v>
      </c>
      <c r="L117" s="173">
        <v>21</v>
      </c>
      <c r="M117" s="173">
        <f>G117*(1+L117/100)</f>
        <v>0</v>
      </c>
      <c r="N117" s="173">
        <v>9.3200000000000002E-3</v>
      </c>
      <c r="O117" s="173">
        <f>ROUND(E117*N117,2)</f>
        <v>0.01</v>
      </c>
      <c r="P117" s="173">
        <v>0</v>
      </c>
      <c r="Q117" s="173">
        <f>ROUND(E117*P117,2)</f>
        <v>0</v>
      </c>
      <c r="R117" s="173"/>
      <c r="S117" s="173" t="s">
        <v>168</v>
      </c>
      <c r="T117" s="174" t="s">
        <v>130</v>
      </c>
      <c r="U117" s="158">
        <v>5.7240000000000002</v>
      </c>
      <c r="V117" s="158">
        <f>ROUND(E117*U117,2)</f>
        <v>5.72</v>
      </c>
      <c r="W117" s="158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111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187" t="s">
        <v>290</v>
      </c>
      <c r="D118" s="159"/>
      <c r="E118" s="160">
        <v>1</v>
      </c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152</v>
      </c>
      <c r="AH118" s="149">
        <v>5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ht="33.75" outlineLevel="1" x14ac:dyDescent="0.2">
      <c r="A119" s="176">
        <v>57</v>
      </c>
      <c r="B119" s="177" t="s">
        <v>293</v>
      </c>
      <c r="C119" s="186" t="s">
        <v>294</v>
      </c>
      <c r="D119" s="178" t="s">
        <v>145</v>
      </c>
      <c r="E119" s="179">
        <v>1</v>
      </c>
      <c r="F119" s="180"/>
      <c r="G119" s="181">
        <f>ROUND(E119*F119,2)</f>
        <v>0</v>
      </c>
      <c r="H119" s="180"/>
      <c r="I119" s="181">
        <f>ROUND(E119*H119,2)</f>
        <v>0</v>
      </c>
      <c r="J119" s="180"/>
      <c r="K119" s="181">
        <f>ROUND(E119*J119,2)</f>
        <v>0</v>
      </c>
      <c r="L119" s="181">
        <v>21</v>
      </c>
      <c r="M119" s="181">
        <f>G119*(1+L119/100)</f>
        <v>0</v>
      </c>
      <c r="N119" s="181">
        <v>2.2200000000000001E-2</v>
      </c>
      <c r="O119" s="181">
        <f>ROUND(E119*N119,2)</f>
        <v>0.02</v>
      </c>
      <c r="P119" s="181">
        <v>0</v>
      </c>
      <c r="Q119" s="181">
        <f>ROUND(E119*P119,2)</f>
        <v>0</v>
      </c>
      <c r="R119" s="181" t="s">
        <v>199</v>
      </c>
      <c r="S119" s="181" t="s">
        <v>110</v>
      </c>
      <c r="T119" s="182" t="s">
        <v>110</v>
      </c>
      <c r="U119" s="158">
        <v>0</v>
      </c>
      <c r="V119" s="158">
        <f>ROUND(E119*U119,2)</f>
        <v>0</v>
      </c>
      <c r="W119" s="158"/>
      <c r="X119" s="14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200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ht="22.5" outlineLevel="1" x14ac:dyDescent="0.2">
      <c r="A120" s="176">
        <v>58</v>
      </c>
      <c r="B120" s="177" t="s">
        <v>295</v>
      </c>
      <c r="C120" s="186" t="s">
        <v>296</v>
      </c>
      <c r="D120" s="178" t="s">
        <v>145</v>
      </c>
      <c r="E120" s="179">
        <v>1</v>
      </c>
      <c r="F120" s="180"/>
      <c r="G120" s="181">
        <f>ROUND(E120*F120,2)</f>
        <v>0</v>
      </c>
      <c r="H120" s="180"/>
      <c r="I120" s="181">
        <f>ROUND(E120*H120,2)</f>
        <v>0</v>
      </c>
      <c r="J120" s="180"/>
      <c r="K120" s="181">
        <f>ROUND(E120*J120,2)</f>
        <v>0</v>
      </c>
      <c r="L120" s="181">
        <v>21</v>
      </c>
      <c r="M120" s="181">
        <f>G120*(1+L120/100)</f>
        <v>0</v>
      </c>
      <c r="N120" s="181">
        <v>2.2200000000000001E-2</v>
      </c>
      <c r="O120" s="181">
        <f>ROUND(E120*N120,2)</f>
        <v>0.02</v>
      </c>
      <c r="P120" s="181">
        <v>0</v>
      </c>
      <c r="Q120" s="181">
        <f>ROUND(E120*P120,2)</f>
        <v>0</v>
      </c>
      <c r="R120" s="181"/>
      <c r="S120" s="181" t="s">
        <v>168</v>
      </c>
      <c r="T120" s="182" t="s">
        <v>130</v>
      </c>
      <c r="U120" s="158">
        <v>0</v>
      </c>
      <c r="V120" s="158">
        <f>ROUND(E120*U120,2)</f>
        <v>0</v>
      </c>
      <c r="W120" s="158"/>
      <c r="X120" s="14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200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68">
        <v>59</v>
      </c>
      <c r="B121" s="169" t="s">
        <v>297</v>
      </c>
      <c r="C121" s="185" t="s">
        <v>298</v>
      </c>
      <c r="D121" s="170" t="s">
        <v>241</v>
      </c>
      <c r="E121" s="171">
        <v>1</v>
      </c>
      <c r="F121" s="172"/>
      <c r="G121" s="173">
        <f>ROUND(E121*F121,2)</f>
        <v>0</v>
      </c>
      <c r="H121" s="172"/>
      <c r="I121" s="173">
        <f>ROUND(E121*H121,2)</f>
        <v>0</v>
      </c>
      <c r="J121" s="172"/>
      <c r="K121" s="173">
        <f>ROUND(E121*J121,2)</f>
        <v>0</v>
      </c>
      <c r="L121" s="173">
        <v>21</v>
      </c>
      <c r="M121" s="173">
        <f>G121*(1+L121/100)</f>
        <v>0</v>
      </c>
      <c r="N121" s="173">
        <v>0.15000000000000002</v>
      </c>
      <c r="O121" s="173">
        <f>ROUND(E121*N121,2)</f>
        <v>0.15</v>
      </c>
      <c r="P121" s="173">
        <v>0</v>
      </c>
      <c r="Q121" s="173">
        <f>ROUND(E121*P121,2)</f>
        <v>0</v>
      </c>
      <c r="R121" s="173"/>
      <c r="S121" s="173" t="s">
        <v>168</v>
      </c>
      <c r="T121" s="174" t="s">
        <v>130</v>
      </c>
      <c r="U121" s="158">
        <v>0</v>
      </c>
      <c r="V121" s="158">
        <f>ROUND(E121*U121,2)</f>
        <v>0</v>
      </c>
      <c r="W121" s="158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200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241" t="s">
        <v>517</v>
      </c>
      <c r="D122" s="242"/>
      <c r="E122" s="242"/>
      <c r="F122" s="242"/>
      <c r="G122" s="242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4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121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252" t="s">
        <v>299</v>
      </c>
      <c r="D123" s="253"/>
      <c r="E123" s="253"/>
      <c r="F123" s="253"/>
      <c r="G123" s="253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121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252" t="s">
        <v>300</v>
      </c>
      <c r="D124" s="253"/>
      <c r="E124" s="253"/>
      <c r="F124" s="253"/>
      <c r="G124" s="253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121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6"/>
      <c r="B125" s="157"/>
      <c r="C125" s="252" t="s">
        <v>301</v>
      </c>
      <c r="D125" s="253"/>
      <c r="E125" s="253"/>
      <c r="F125" s="253"/>
      <c r="G125" s="253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121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68">
        <v>60</v>
      </c>
      <c r="B126" s="169" t="s">
        <v>302</v>
      </c>
      <c r="C126" s="185" t="s">
        <v>303</v>
      </c>
      <c r="D126" s="170" t="s">
        <v>241</v>
      </c>
      <c r="E126" s="171">
        <v>2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3">
        <v>2.5000000000000001E-2</v>
      </c>
      <c r="O126" s="173">
        <f>ROUND(E126*N126,2)</f>
        <v>0.05</v>
      </c>
      <c r="P126" s="173">
        <v>0</v>
      </c>
      <c r="Q126" s="173">
        <f>ROUND(E126*P126,2)</f>
        <v>0</v>
      </c>
      <c r="R126" s="173"/>
      <c r="S126" s="173" t="s">
        <v>168</v>
      </c>
      <c r="T126" s="174" t="s">
        <v>130</v>
      </c>
      <c r="U126" s="158">
        <v>0</v>
      </c>
      <c r="V126" s="158">
        <f>ROUND(E126*U126,2)</f>
        <v>0</v>
      </c>
      <c r="W126" s="158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200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6"/>
      <c r="B127" s="157"/>
      <c r="C127" s="241" t="s">
        <v>304</v>
      </c>
      <c r="D127" s="242"/>
      <c r="E127" s="242"/>
      <c r="F127" s="242"/>
      <c r="G127" s="242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4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121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ht="22.5" outlineLevel="1" x14ac:dyDescent="0.2">
      <c r="A128" s="168">
        <v>61</v>
      </c>
      <c r="B128" s="169" t="s">
        <v>305</v>
      </c>
      <c r="C128" s="185" t="s">
        <v>519</v>
      </c>
      <c r="D128" s="170" t="s">
        <v>241</v>
      </c>
      <c r="E128" s="171">
        <v>1</v>
      </c>
      <c r="F128" s="172"/>
      <c r="G128" s="173">
        <f>ROUND(E128*F128,2)</f>
        <v>0</v>
      </c>
      <c r="H128" s="172"/>
      <c r="I128" s="173">
        <f>ROUND(E128*H128,2)</f>
        <v>0</v>
      </c>
      <c r="J128" s="172"/>
      <c r="K128" s="173">
        <f>ROUND(E128*J128,2)</f>
        <v>0</v>
      </c>
      <c r="L128" s="173">
        <v>21</v>
      </c>
      <c r="M128" s="173">
        <f>G128*(1+L128/100)</f>
        <v>0</v>
      </c>
      <c r="N128" s="173">
        <v>0.15000000000000002</v>
      </c>
      <c r="O128" s="173">
        <f>ROUND(E128*N128,2)</f>
        <v>0.15</v>
      </c>
      <c r="P128" s="173">
        <v>0</v>
      </c>
      <c r="Q128" s="173">
        <f>ROUND(E128*P128,2)</f>
        <v>0</v>
      </c>
      <c r="R128" s="173"/>
      <c r="S128" s="173" t="s">
        <v>168</v>
      </c>
      <c r="T128" s="174" t="s">
        <v>130</v>
      </c>
      <c r="U128" s="158">
        <v>0</v>
      </c>
      <c r="V128" s="158">
        <f>ROUND(E128*U128,2)</f>
        <v>0</v>
      </c>
      <c r="W128" s="158"/>
      <c r="X128" s="14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200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56"/>
      <c r="B129" s="157"/>
      <c r="C129" s="241" t="s">
        <v>306</v>
      </c>
      <c r="D129" s="242"/>
      <c r="E129" s="242"/>
      <c r="F129" s="242"/>
      <c r="G129" s="242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4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121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6"/>
      <c r="B130" s="157"/>
      <c r="C130" s="252" t="s">
        <v>307</v>
      </c>
      <c r="D130" s="253"/>
      <c r="E130" s="253"/>
      <c r="F130" s="253"/>
      <c r="G130" s="253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4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121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6"/>
      <c r="B131" s="157"/>
      <c r="C131" s="252" t="s">
        <v>308</v>
      </c>
      <c r="D131" s="253"/>
      <c r="E131" s="253"/>
      <c r="F131" s="253"/>
      <c r="G131" s="253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4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121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6"/>
      <c r="B132" s="157"/>
      <c r="C132" s="252" t="s">
        <v>309</v>
      </c>
      <c r="D132" s="253"/>
      <c r="E132" s="253"/>
      <c r="F132" s="253"/>
      <c r="G132" s="253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121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252" t="s">
        <v>310</v>
      </c>
      <c r="D133" s="253"/>
      <c r="E133" s="253"/>
      <c r="F133" s="253"/>
      <c r="G133" s="253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4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121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75" t="str">
        <f>C133</f>
        <v>Zařízení je tvořeno Pe nádobou umístěnou uvnitř plastové zásobní nádoby s elektronicky ovládaným ventilem.</v>
      </c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6"/>
      <c r="B134" s="157"/>
      <c r="C134" s="252" t="s">
        <v>311</v>
      </c>
      <c r="D134" s="253"/>
      <c r="E134" s="253"/>
      <c r="F134" s="253"/>
      <c r="G134" s="253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4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121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6"/>
      <c r="B135" s="157"/>
      <c r="C135" s="252" t="s">
        <v>312</v>
      </c>
      <c r="D135" s="253"/>
      <c r="E135" s="253"/>
      <c r="F135" s="253"/>
      <c r="G135" s="253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4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121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6"/>
      <c r="B136" s="157"/>
      <c r="C136" s="252" t="s">
        <v>313</v>
      </c>
      <c r="D136" s="253"/>
      <c r="E136" s="253"/>
      <c r="F136" s="253"/>
      <c r="G136" s="253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4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121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76">
        <v>62</v>
      </c>
      <c r="B137" s="177" t="s">
        <v>314</v>
      </c>
      <c r="C137" s="186" t="s">
        <v>315</v>
      </c>
      <c r="D137" s="178" t="s">
        <v>241</v>
      </c>
      <c r="E137" s="179">
        <v>1</v>
      </c>
      <c r="F137" s="180"/>
      <c r="G137" s="181">
        <f>ROUND(E137*F137,2)</f>
        <v>0</v>
      </c>
      <c r="H137" s="180"/>
      <c r="I137" s="181">
        <f>ROUND(E137*H137,2)</f>
        <v>0</v>
      </c>
      <c r="J137" s="180"/>
      <c r="K137" s="181">
        <f>ROUND(E137*J137,2)</f>
        <v>0</v>
      </c>
      <c r="L137" s="181">
        <v>21</v>
      </c>
      <c r="M137" s="181">
        <f>G137*(1+L137/100)</f>
        <v>0</v>
      </c>
      <c r="N137" s="181">
        <v>1.7000000000000001E-3</v>
      </c>
      <c r="O137" s="181">
        <f>ROUND(E137*N137,2)</f>
        <v>0</v>
      </c>
      <c r="P137" s="181">
        <v>0</v>
      </c>
      <c r="Q137" s="181">
        <f>ROUND(E137*P137,2)</f>
        <v>0</v>
      </c>
      <c r="R137" s="181"/>
      <c r="S137" s="181" t="s">
        <v>168</v>
      </c>
      <c r="T137" s="182" t="s">
        <v>130</v>
      </c>
      <c r="U137" s="158">
        <v>0</v>
      </c>
      <c r="V137" s="158">
        <f>ROUND(E137*U137,2)</f>
        <v>0</v>
      </c>
      <c r="W137" s="158"/>
      <c r="X137" s="14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200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ht="22.5" outlineLevel="1" x14ac:dyDescent="0.2">
      <c r="A138" s="168">
        <v>63</v>
      </c>
      <c r="B138" s="169" t="s">
        <v>316</v>
      </c>
      <c r="C138" s="185" t="s">
        <v>520</v>
      </c>
      <c r="D138" s="170" t="s">
        <v>241</v>
      </c>
      <c r="E138" s="171">
        <v>1</v>
      </c>
      <c r="F138" s="172"/>
      <c r="G138" s="173">
        <f>ROUND(E138*F138,2)</f>
        <v>0</v>
      </c>
      <c r="H138" s="172"/>
      <c r="I138" s="173">
        <f>ROUND(E138*H138,2)</f>
        <v>0</v>
      </c>
      <c r="J138" s="172"/>
      <c r="K138" s="173">
        <f>ROUND(E138*J138,2)</f>
        <v>0</v>
      </c>
      <c r="L138" s="173">
        <v>21</v>
      </c>
      <c r="M138" s="173">
        <f>G138*(1+L138/100)</f>
        <v>0</v>
      </c>
      <c r="N138" s="173">
        <v>6.1700000000000005E-2</v>
      </c>
      <c r="O138" s="173">
        <f>ROUND(E138*N138,2)</f>
        <v>0.06</v>
      </c>
      <c r="P138" s="173">
        <v>0</v>
      </c>
      <c r="Q138" s="173">
        <f>ROUND(E138*P138,2)</f>
        <v>0</v>
      </c>
      <c r="R138" s="173"/>
      <c r="S138" s="173" t="s">
        <v>168</v>
      </c>
      <c r="T138" s="174" t="s">
        <v>130</v>
      </c>
      <c r="U138" s="158">
        <v>0</v>
      </c>
      <c r="V138" s="158">
        <f>ROUND(E138*U138,2)</f>
        <v>0</v>
      </c>
      <c r="W138" s="158"/>
      <c r="X138" s="14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200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6"/>
      <c r="B139" s="157"/>
      <c r="C139" s="241" t="s">
        <v>317</v>
      </c>
      <c r="D139" s="242"/>
      <c r="E139" s="242"/>
      <c r="F139" s="242"/>
      <c r="G139" s="242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4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121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6"/>
      <c r="B140" s="157"/>
      <c r="C140" s="252" t="s">
        <v>318</v>
      </c>
      <c r="D140" s="253"/>
      <c r="E140" s="253"/>
      <c r="F140" s="253"/>
      <c r="G140" s="253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4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121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56"/>
      <c r="B141" s="157"/>
      <c r="C141" s="252" t="s">
        <v>319</v>
      </c>
      <c r="D141" s="253"/>
      <c r="E141" s="253"/>
      <c r="F141" s="253"/>
      <c r="G141" s="253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49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121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68">
        <v>64</v>
      </c>
      <c r="B142" s="169" t="s">
        <v>320</v>
      </c>
      <c r="C142" s="185" t="s">
        <v>521</v>
      </c>
      <c r="D142" s="170" t="s">
        <v>241</v>
      </c>
      <c r="E142" s="171">
        <v>1</v>
      </c>
      <c r="F142" s="172"/>
      <c r="G142" s="173">
        <f>ROUND(E142*F142,2)</f>
        <v>0</v>
      </c>
      <c r="H142" s="172"/>
      <c r="I142" s="173">
        <f>ROUND(E142*H142,2)</f>
        <v>0</v>
      </c>
      <c r="J142" s="172"/>
      <c r="K142" s="173">
        <f>ROUND(E142*J142,2)</f>
        <v>0</v>
      </c>
      <c r="L142" s="173">
        <v>21</v>
      </c>
      <c r="M142" s="173">
        <f>G142*(1+L142/100)</f>
        <v>0</v>
      </c>
      <c r="N142" s="173">
        <v>6.7100000000000007E-2</v>
      </c>
      <c r="O142" s="173">
        <f>ROUND(E142*N142,2)</f>
        <v>7.0000000000000007E-2</v>
      </c>
      <c r="P142" s="173">
        <v>0</v>
      </c>
      <c r="Q142" s="173">
        <f>ROUND(E142*P142,2)</f>
        <v>0</v>
      </c>
      <c r="R142" s="173"/>
      <c r="S142" s="173" t="s">
        <v>168</v>
      </c>
      <c r="T142" s="174" t="s">
        <v>130</v>
      </c>
      <c r="U142" s="158">
        <v>0</v>
      </c>
      <c r="V142" s="158">
        <f>ROUND(E142*U142,2)</f>
        <v>0</v>
      </c>
      <c r="W142" s="158"/>
      <c r="X142" s="14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200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6"/>
      <c r="B143" s="157"/>
      <c r="C143" s="241" t="s">
        <v>321</v>
      </c>
      <c r="D143" s="242"/>
      <c r="E143" s="242"/>
      <c r="F143" s="242"/>
      <c r="G143" s="242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4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121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56"/>
      <c r="B144" s="157"/>
      <c r="C144" s="252" t="s">
        <v>322</v>
      </c>
      <c r="D144" s="253"/>
      <c r="E144" s="253"/>
      <c r="F144" s="253"/>
      <c r="G144" s="253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49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121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56"/>
      <c r="B145" s="157"/>
      <c r="C145" s="252" t="s">
        <v>323</v>
      </c>
      <c r="D145" s="253"/>
      <c r="E145" s="253"/>
      <c r="F145" s="253"/>
      <c r="G145" s="253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4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121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6"/>
      <c r="B146" s="157"/>
      <c r="C146" s="252" t="s">
        <v>324</v>
      </c>
      <c r="D146" s="253"/>
      <c r="E146" s="253"/>
      <c r="F146" s="253"/>
      <c r="G146" s="253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4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121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ht="22.5" outlineLevel="1" x14ac:dyDescent="0.2">
      <c r="A147" s="168">
        <v>65</v>
      </c>
      <c r="B147" s="169" t="s">
        <v>325</v>
      </c>
      <c r="C147" s="185" t="s">
        <v>326</v>
      </c>
      <c r="D147" s="170" t="s">
        <v>241</v>
      </c>
      <c r="E147" s="171">
        <v>1</v>
      </c>
      <c r="F147" s="172"/>
      <c r="G147" s="173">
        <f>ROUND(E147*F147,2)</f>
        <v>0</v>
      </c>
      <c r="H147" s="172"/>
      <c r="I147" s="173">
        <f>ROUND(E147*H147,2)</f>
        <v>0</v>
      </c>
      <c r="J147" s="172"/>
      <c r="K147" s="173">
        <f>ROUND(E147*J147,2)</f>
        <v>0</v>
      </c>
      <c r="L147" s="173">
        <v>21</v>
      </c>
      <c r="M147" s="173">
        <f>G147*(1+L147/100)</f>
        <v>0</v>
      </c>
      <c r="N147" s="173">
        <v>1.7000000000000002</v>
      </c>
      <c r="O147" s="173">
        <f>ROUND(E147*N147,2)</f>
        <v>1.7</v>
      </c>
      <c r="P147" s="173">
        <v>0</v>
      </c>
      <c r="Q147" s="173">
        <f>ROUND(E147*P147,2)</f>
        <v>0</v>
      </c>
      <c r="R147" s="173"/>
      <c r="S147" s="173" t="s">
        <v>168</v>
      </c>
      <c r="T147" s="174" t="s">
        <v>130</v>
      </c>
      <c r="U147" s="158">
        <v>0</v>
      </c>
      <c r="V147" s="158">
        <f>ROUND(E147*U147,2)</f>
        <v>0</v>
      </c>
      <c r="W147" s="158"/>
      <c r="X147" s="149"/>
      <c r="Y147" s="149"/>
      <c r="Z147" s="149"/>
      <c r="AA147" s="149"/>
      <c r="AB147" s="149"/>
      <c r="AC147" s="149"/>
      <c r="AD147" s="149"/>
      <c r="AE147" s="149"/>
      <c r="AF147" s="149"/>
      <c r="AG147" s="149" t="s">
        <v>200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241" t="s">
        <v>327</v>
      </c>
      <c r="D148" s="242"/>
      <c r="E148" s="242"/>
      <c r="F148" s="242"/>
      <c r="G148" s="242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4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121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56"/>
      <c r="B149" s="157"/>
      <c r="C149" s="252" t="s">
        <v>328</v>
      </c>
      <c r="D149" s="253"/>
      <c r="E149" s="253"/>
      <c r="F149" s="253"/>
      <c r="G149" s="253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4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121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56"/>
      <c r="B150" s="157"/>
      <c r="C150" s="252" t="s">
        <v>329</v>
      </c>
      <c r="D150" s="253"/>
      <c r="E150" s="253"/>
      <c r="F150" s="253"/>
      <c r="G150" s="253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121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56"/>
      <c r="B151" s="157"/>
      <c r="C151" s="252" t="s">
        <v>330</v>
      </c>
      <c r="D151" s="253"/>
      <c r="E151" s="253"/>
      <c r="F151" s="253"/>
      <c r="G151" s="253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4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121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56"/>
      <c r="B152" s="157"/>
      <c r="C152" s="252" t="s">
        <v>331</v>
      </c>
      <c r="D152" s="253"/>
      <c r="E152" s="253"/>
      <c r="F152" s="253"/>
      <c r="G152" s="253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4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121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6"/>
      <c r="B153" s="157"/>
      <c r="C153" s="252" t="s">
        <v>332</v>
      </c>
      <c r="D153" s="253"/>
      <c r="E153" s="253"/>
      <c r="F153" s="253"/>
      <c r="G153" s="253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4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121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ht="22.5" outlineLevel="1" x14ac:dyDescent="0.2">
      <c r="A154" s="176">
        <v>66</v>
      </c>
      <c r="B154" s="177" t="s">
        <v>333</v>
      </c>
      <c r="C154" s="186" t="s">
        <v>334</v>
      </c>
      <c r="D154" s="178" t="s">
        <v>335</v>
      </c>
      <c r="E154" s="179">
        <v>0</v>
      </c>
      <c r="F154" s="180"/>
      <c r="G154" s="181">
        <f>ROUND(E154*F154,2)</f>
        <v>0</v>
      </c>
      <c r="H154" s="180"/>
      <c r="I154" s="181">
        <f>ROUND(E154*H154,2)</f>
        <v>0</v>
      </c>
      <c r="J154" s="180"/>
      <c r="K154" s="181">
        <f>ROUND(E154*J154,2)</f>
        <v>0</v>
      </c>
      <c r="L154" s="181">
        <v>21</v>
      </c>
      <c r="M154" s="181">
        <f>G154*(1+L154/100)</f>
        <v>0</v>
      </c>
      <c r="N154" s="181">
        <v>0</v>
      </c>
      <c r="O154" s="181">
        <f>ROUND(E154*N154,2)</f>
        <v>0</v>
      </c>
      <c r="P154" s="181">
        <v>0</v>
      </c>
      <c r="Q154" s="181">
        <f>ROUND(E154*P154,2)</f>
        <v>0</v>
      </c>
      <c r="R154" s="181"/>
      <c r="S154" s="181" t="s">
        <v>168</v>
      </c>
      <c r="T154" s="182" t="s">
        <v>130</v>
      </c>
      <c r="U154" s="158">
        <v>0</v>
      </c>
      <c r="V154" s="158">
        <f>ROUND(E154*U154,2)</f>
        <v>0</v>
      </c>
      <c r="W154" s="158"/>
      <c r="X154" s="14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208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76">
        <v>67</v>
      </c>
      <c r="B155" s="177" t="s">
        <v>336</v>
      </c>
      <c r="C155" s="186" t="s">
        <v>337</v>
      </c>
      <c r="D155" s="178" t="s">
        <v>124</v>
      </c>
      <c r="E155" s="179">
        <v>2.27</v>
      </c>
      <c r="F155" s="180"/>
      <c r="G155" s="181">
        <f>ROUND(E155*F155,2)</f>
        <v>0</v>
      </c>
      <c r="H155" s="180"/>
      <c r="I155" s="181">
        <f>ROUND(E155*H155,2)</f>
        <v>0</v>
      </c>
      <c r="J155" s="180"/>
      <c r="K155" s="181">
        <f>ROUND(E155*J155,2)</f>
        <v>0</v>
      </c>
      <c r="L155" s="181">
        <v>21</v>
      </c>
      <c r="M155" s="181">
        <f>G155*(1+L155/100)</f>
        <v>0</v>
      </c>
      <c r="N155" s="181">
        <v>0</v>
      </c>
      <c r="O155" s="181">
        <f>ROUND(E155*N155,2)</f>
        <v>0</v>
      </c>
      <c r="P155" s="181">
        <v>0</v>
      </c>
      <c r="Q155" s="181">
        <f>ROUND(E155*P155,2)</f>
        <v>0</v>
      </c>
      <c r="R155" s="181" t="s">
        <v>275</v>
      </c>
      <c r="S155" s="181" t="s">
        <v>110</v>
      </c>
      <c r="T155" s="182" t="s">
        <v>110</v>
      </c>
      <c r="U155" s="158">
        <v>4.0930000000000009</v>
      </c>
      <c r="V155" s="158">
        <f>ROUND(E155*U155,2)</f>
        <v>9.2899999999999991</v>
      </c>
      <c r="W155" s="158"/>
      <c r="X155" s="14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264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ht="33.75" outlineLevel="1" x14ac:dyDescent="0.2">
      <c r="A156" s="176">
        <v>68</v>
      </c>
      <c r="B156" s="177" t="s">
        <v>338</v>
      </c>
      <c r="C156" s="186" t="s">
        <v>339</v>
      </c>
      <c r="D156" s="178" t="s">
        <v>124</v>
      </c>
      <c r="E156" s="179">
        <v>2.27</v>
      </c>
      <c r="F156" s="180"/>
      <c r="G156" s="181">
        <f>ROUND(E156*F156,2)</f>
        <v>0</v>
      </c>
      <c r="H156" s="180"/>
      <c r="I156" s="181">
        <f>ROUND(E156*H156,2)</f>
        <v>0</v>
      </c>
      <c r="J156" s="180"/>
      <c r="K156" s="181">
        <f>ROUND(E156*J156,2)</f>
        <v>0</v>
      </c>
      <c r="L156" s="181">
        <v>21</v>
      </c>
      <c r="M156" s="181">
        <f>G156*(1+L156/100)</f>
        <v>0</v>
      </c>
      <c r="N156" s="181">
        <v>0</v>
      </c>
      <c r="O156" s="181">
        <f>ROUND(E156*N156,2)</f>
        <v>0</v>
      </c>
      <c r="P156" s="181">
        <v>0</v>
      </c>
      <c r="Q156" s="181">
        <f>ROUND(E156*P156,2)</f>
        <v>0</v>
      </c>
      <c r="R156" s="181" t="s">
        <v>275</v>
      </c>
      <c r="S156" s="181" t="s">
        <v>110</v>
      </c>
      <c r="T156" s="182" t="s">
        <v>110</v>
      </c>
      <c r="U156" s="158">
        <v>0.48900000000000005</v>
      </c>
      <c r="V156" s="158">
        <f>ROUND(E156*U156,2)</f>
        <v>1.1100000000000001</v>
      </c>
      <c r="W156" s="158"/>
      <c r="X156" s="14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264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x14ac:dyDescent="0.2">
      <c r="A157" s="162" t="s">
        <v>104</v>
      </c>
      <c r="B157" s="163" t="s">
        <v>65</v>
      </c>
      <c r="C157" s="184" t="s">
        <v>66</v>
      </c>
      <c r="D157" s="164"/>
      <c r="E157" s="165"/>
      <c r="F157" s="166"/>
      <c r="G157" s="166">
        <f>SUMIF(AG158:AG208,"&lt;&gt;NOR",G158:G208)</f>
        <v>0</v>
      </c>
      <c r="H157" s="166"/>
      <c r="I157" s="166">
        <f>SUM(I158:I208)</f>
        <v>0</v>
      </c>
      <c r="J157" s="166"/>
      <c r="K157" s="166">
        <f>SUM(K158:K208)</f>
        <v>0</v>
      </c>
      <c r="L157" s="166"/>
      <c r="M157" s="166">
        <f>SUM(M158:M208)</f>
        <v>0</v>
      </c>
      <c r="N157" s="166"/>
      <c r="O157" s="166">
        <f>SUM(O158:O208)</f>
        <v>9.7799999999999994</v>
      </c>
      <c r="P157" s="166"/>
      <c r="Q157" s="166">
        <f>SUM(Q158:Q208)</f>
        <v>0</v>
      </c>
      <c r="R157" s="166"/>
      <c r="S157" s="166"/>
      <c r="T157" s="167"/>
      <c r="U157" s="161"/>
      <c r="V157" s="161">
        <f>SUM(V158:V208)</f>
        <v>1153.9000000000001</v>
      </c>
      <c r="W157" s="161"/>
      <c r="AG157" t="s">
        <v>105</v>
      </c>
    </row>
    <row r="158" spans="1:60" ht="22.5" outlineLevel="1" x14ac:dyDescent="0.2">
      <c r="A158" s="168">
        <v>69</v>
      </c>
      <c r="B158" s="169" t="s">
        <v>340</v>
      </c>
      <c r="C158" s="185" t="s">
        <v>341</v>
      </c>
      <c r="D158" s="170" t="s">
        <v>149</v>
      </c>
      <c r="E158" s="171">
        <v>84</v>
      </c>
      <c r="F158" s="172"/>
      <c r="G158" s="173">
        <f>ROUND(E158*F158,2)</f>
        <v>0</v>
      </c>
      <c r="H158" s="172"/>
      <c r="I158" s="173">
        <f>ROUND(E158*H158,2)</f>
        <v>0</v>
      </c>
      <c r="J158" s="172"/>
      <c r="K158" s="173">
        <f>ROUND(E158*J158,2)</f>
        <v>0</v>
      </c>
      <c r="L158" s="173">
        <v>21</v>
      </c>
      <c r="M158" s="173">
        <f>G158*(1+L158/100)</f>
        <v>0</v>
      </c>
      <c r="N158" s="173">
        <v>7.9000000000000001E-4</v>
      </c>
      <c r="O158" s="173">
        <f>ROUND(E158*N158,2)</f>
        <v>7.0000000000000007E-2</v>
      </c>
      <c r="P158" s="173">
        <v>0</v>
      </c>
      <c r="Q158" s="173">
        <f>ROUND(E158*P158,2)</f>
        <v>0</v>
      </c>
      <c r="R158" s="173" t="s">
        <v>150</v>
      </c>
      <c r="S158" s="173" t="s">
        <v>110</v>
      </c>
      <c r="T158" s="174" t="s">
        <v>110</v>
      </c>
      <c r="U158" s="158">
        <v>0.26300000000000001</v>
      </c>
      <c r="V158" s="158">
        <f>ROUND(E158*U158,2)</f>
        <v>22.09</v>
      </c>
      <c r="W158" s="158"/>
      <c r="X158" s="14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111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6"/>
      <c r="B159" s="157"/>
      <c r="C159" s="250" t="s">
        <v>342</v>
      </c>
      <c r="D159" s="251"/>
      <c r="E159" s="251"/>
      <c r="F159" s="251"/>
      <c r="G159" s="251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4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113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6"/>
      <c r="B160" s="157"/>
      <c r="C160" s="252" t="s">
        <v>140</v>
      </c>
      <c r="D160" s="253"/>
      <c r="E160" s="253"/>
      <c r="F160" s="253"/>
      <c r="G160" s="253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4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121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ht="22.5" outlineLevel="1" x14ac:dyDescent="0.2">
      <c r="A161" s="168">
        <v>70</v>
      </c>
      <c r="B161" s="169" t="s">
        <v>343</v>
      </c>
      <c r="C161" s="185" t="s">
        <v>344</v>
      </c>
      <c r="D161" s="170" t="s">
        <v>149</v>
      </c>
      <c r="E161" s="171">
        <v>78</v>
      </c>
      <c r="F161" s="172"/>
      <c r="G161" s="173">
        <f>ROUND(E161*F161,2)</f>
        <v>0</v>
      </c>
      <c r="H161" s="172"/>
      <c r="I161" s="173">
        <f>ROUND(E161*H161,2)</f>
        <v>0</v>
      </c>
      <c r="J161" s="172"/>
      <c r="K161" s="173">
        <f>ROUND(E161*J161,2)</f>
        <v>0</v>
      </c>
      <c r="L161" s="173">
        <v>21</v>
      </c>
      <c r="M161" s="173">
        <f>G161*(1+L161/100)</f>
        <v>0</v>
      </c>
      <c r="N161" s="173">
        <v>1.0700000000000002E-3</v>
      </c>
      <c r="O161" s="173">
        <f>ROUND(E161*N161,2)</f>
        <v>0.08</v>
      </c>
      <c r="P161" s="173">
        <v>0</v>
      </c>
      <c r="Q161" s="173">
        <f>ROUND(E161*P161,2)</f>
        <v>0</v>
      </c>
      <c r="R161" s="173" t="s">
        <v>150</v>
      </c>
      <c r="S161" s="173" t="s">
        <v>110</v>
      </c>
      <c r="T161" s="174" t="s">
        <v>110</v>
      </c>
      <c r="U161" s="158">
        <v>0.27400000000000002</v>
      </c>
      <c r="V161" s="158">
        <f>ROUND(E161*U161,2)</f>
        <v>21.37</v>
      </c>
      <c r="W161" s="158"/>
      <c r="X161" s="14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111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6"/>
      <c r="B162" s="157"/>
      <c r="C162" s="250" t="s">
        <v>342</v>
      </c>
      <c r="D162" s="251"/>
      <c r="E162" s="251"/>
      <c r="F162" s="251"/>
      <c r="G162" s="251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4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113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56"/>
      <c r="B163" s="157"/>
      <c r="C163" s="252" t="s">
        <v>140</v>
      </c>
      <c r="D163" s="253"/>
      <c r="E163" s="253"/>
      <c r="F163" s="253"/>
      <c r="G163" s="253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121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ht="22.5" outlineLevel="1" x14ac:dyDescent="0.2">
      <c r="A164" s="168">
        <v>71</v>
      </c>
      <c r="B164" s="169" t="s">
        <v>345</v>
      </c>
      <c r="C164" s="185" t="s">
        <v>346</v>
      </c>
      <c r="D164" s="170" t="s">
        <v>149</v>
      </c>
      <c r="E164" s="171">
        <v>72</v>
      </c>
      <c r="F164" s="172"/>
      <c r="G164" s="173">
        <f>ROUND(E164*F164,2)</f>
        <v>0</v>
      </c>
      <c r="H164" s="172"/>
      <c r="I164" s="173">
        <f>ROUND(E164*H164,2)</f>
        <v>0</v>
      </c>
      <c r="J164" s="172"/>
      <c r="K164" s="173">
        <f>ROUND(E164*J164,2)</f>
        <v>0</v>
      </c>
      <c r="L164" s="173">
        <v>21</v>
      </c>
      <c r="M164" s="173">
        <f>G164*(1+L164/100)</f>
        <v>0</v>
      </c>
      <c r="N164" s="173">
        <v>1.33E-3</v>
      </c>
      <c r="O164" s="173">
        <f>ROUND(E164*N164,2)</f>
        <v>0.1</v>
      </c>
      <c r="P164" s="173">
        <v>0</v>
      </c>
      <c r="Q164" s="173">
        <f>ROUND(E164*P164,2)</f>
        <v>0</v>
      </c>
      <c r="R164" s="173" t="s">
        <v>150</v>
      </c>
      <c r="S164" s="173" t="s">
        <v>110</v>
      </c>
      <c r="T164" s="174" t="s">
        <v>110</v>
      </c>
      <c r="U164" s="158">
        <v>0.28500000000000003</v>
      </c>
      <c r="V164" s="158">
        <f>ROUND(E164*U164,2)</f>
        <v>20.52</v>
      </c>
      <c r="W164" s="158"/>
      <c r="X164" s="14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111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56"/>
      <c r="B165" s="157"/>
      <c r="C165" s="250" t="s">
        <v>342</v>
      </c>
      <c r="D165" s="251"/>
      <c r="E165" s="251"/>
      <c r="F165" s="251"/>
      <c r="G165" s="251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49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113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56"/>
      <c r="B166" s="157"/>
      <c r="C166" s="252" t="s">
        <v>140</v>
      </c>
      <c r="D166" s="253"/>
      <c r="E166" s="253"/>
      <c r="F166" s="253"/>
      <c r="G166" s="253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4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121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ht="22.5" outlineLevel="1" x14ac:dyDescent="0.2">
      <c r="A167" s="168">
        <v>72</v>
      </c>
      <c r="B167" s="169" t="s">
        <v>347</v>
      </c>
      <c r="C167" s="185" t="s">
        <v>348</v>
      </c>
      <c r="D167" s="170" t="s">
        <v>149</v>
      </c>
      <c r="E167" s="171">
        <v>96</v>
      </c>
      <c r="F167" s="172"/>
      <c r="G167" s="173">
        <f>ROUND(E167*F167,2)</f>
        <v>0</v>
      </c>
      <c r="H167" s="172"/>
      <c r="I167" s="173">
        <f>ROUND(E167*H167,2)</f>
        <v>0</v>
      </c>
      <c r="J167" s="172"/>
      <c r="K167" s="173">
        <f>ROUND(E167*J167,2)</f>
        <v>0</v>
      </c>
      <c r="L167" s="173">
        <v>21</v>
      </c>
      <c r="M167" s="173">
        <f>G167*(1+L167/100)</f>
        <v>0</v>
      </c>
      <c r="N167" s="173">
        <v>1.6200000000000001E-3</v>
      </c>
      <c r="O167" s="173">
        <f>ROUND(E167*N167,2)</f>
        <v>0.16</v>
      </c>
      <c r="P167" s="173">
        <v>0</v>
      </c>
      <c r="Q167" s="173">
        <f>ROUND(E167*P167,2)</f>
        <v>0</v>
      </c>
      <c r="R167" s="173" t="s">
        <v>150</v>
      </c>
      <c r="S167" s="173" t="s">
        <v>110</v>
      </c>
      <c r="T167" s="174" t="s">
        <v>110</v>
      </c>
      <c r="U167" s="158">
        <v>0.31900000000000001</v>
      </c>
      <c r="V167" s="158">
        <f>ROUND(E167*U167,2)</f>
        <v>30.62</v>
      </c>
      <c r="W167" s="158"/>
      <c r="X167" s="14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111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56"/>
      <c r="B168" s="157"/>
      <c r="C168" s="250" t="s">
        <v>342</v>
      </c>
      <c r="D168" s="251"/>
      <c r="E168" s="251"/>
      <c r="F168" s="251"/>
      <c r="G168" s="251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49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113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6"/>
      <c r="B169" s="157"/>
      <c r="C169" s="252" t="s">
        <v>140</v>
      </c>
      <c r="D169" s="253"/>
      <c r="E169" s="253"/>
      <c r="F169" s="253"/>
      <c r="G169" s="253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121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ht="22.5" outlineLevel="1" x14ac:dyDescent="0.2">
      <c r="A170" s="168">
        <v>73</v>
      </c>
      <c r="B170" s="169" t="s">
        <v>349</v>
      </c>
      <c r="C170" s="185" t="s">
        <v>350</v>
      </c>
      <c r="D170" s="170" t="s">
        <v>149</v>
      </c>
      <c r="E170" s="171">
        <v>198</v>
      </c>
      <c r="F170" s="172"/>
      <c r="G170" s="173">
        <f>ROUND(E170*F170,2)</f>
        <v>0</v>
      </c>
      <c r="H170" s="172"/>
      <c r="I170" s="173">
        <f>ROUND(E170*H170,2)</f>
        <v>0</v>
      </c>
      <c r="J170" s="172"/>
      <c r="K170" s="173">
        <f>ROUND(E170*J170,2)</f>
        <v>0</v>
      </c>
      <c r="L170" s="173">
        <v>21</v>
      </c>
      <c r="M170" s="173">
        <f>G170*(1+L170/100)</f>
        <v>0</v>
      </c>
      <c r="N170" s="173">
        <v>1.9400000000000001E-3</v>
      </c>
      <c r="O170" s="173">
        <f>ROUND(E170*N170,2)</f>
        <v>0.38</v>
      </c>
      <c r="P170" s="173">
        <v>0</v>
      </c>
      <c r="Q170" s="173">
        <f>ROUND(E170*P170,2)</f>
        <v>0</v>
      </c>
      <c r="R170" s="173" t="s">
        <v>150</v>
      </c>
      <c r="S170" s="173" t="s">
        <v>110</v>
      </c>
      <c r="T170" s="174" t="s">
        <v>110</v>
      </c>
      <c r="U170" s="158">
        <v>0.33200000000000002</v>
      </c>
      <c r="V170" s="158">
        <f>ROUND(E170*U170,2)</f>
        <v>65.739999999999995</v>
      </c>
      <c r="W170" s="158"/>
      <c r="X170" s="14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111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56"/>
      <c r="B171" s="157"/>
      <c r="C171" s="250" t="s">
        <v>342</v>
      </c>
      <c r="D171" s="251"/>
      <c r="E171" s="251"/>
      <c r="F171" s="251"/>
      <c r="G171" s="251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113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56"/>
      <c r="B172" s="157"/>
      <c r="C172" s="252" t="s">
        <v>140</v>
      </c>
      <c r="D172" s="253"/>
      <c r="E172" s="253"/>
      <c r="F172" s="253"/>
      <c r="G172" s="253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49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121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ht="22.5" outlineLevel="1" x14ac:dyDescent="0.2">
      <c r="A173" s="168">
        <v>74</v>
      </c>
      <c r="B173" s="169" t="s">
        <v>351</v>
      </c>
      <c r="C173" s="185" t="s">
        <v>352</v>
      </c>
      <c r="D173" s="170" t="s">
        <v>149</v>
      </c>
      <c r="E173" s="171">
        <v>228</v>
      </c>
      <c r="F173" s="172"/>
      <c r="G173" s="173">
        <f>ROUND(E173*F173,2)</f>
        <v>0</v>
      </c>
      <c r="H173" s="172"/>
      <c r="I173" s="173">
        <f>ROUND(E173*H173,2)</f>
        <v>0</v>
      </c>
      <c r="J173" s="172"/>
      <c r="K173" s="173">
        <f>ROUND(E173*J173,2)</f>
        <v>0</v>
      </c>
      <c r="L173" s="173">
        <v>21</v>
      </c>
      <c r="M173" s="173">
        <f>G173*(1+L173/100)</f>
        <v>0</v>
      </c>
      <c r="N173" s="173">
        <v>2.4700000000000004E-3</v>
      </c>
      <c r="O173" s="173">
        <f>ROUND(E173*N173,2)</f>
        <v>0.56000000000000005</v>
      </c>
      <c r="P173" s="173">
        <v>0</v>
      </c>
      <c r="Q173" s="173">
        <f>ROUND(E173*P173,2)</f>
        <v>0</v>
      </c>
      <c r="R173" s="173" t="s">
        <v>150</v>
      </c>
      <c r="S173" s="173" t="s">
        <v>110</v>
      </c>
      <c r="T173" s="174" t="s">
        <v>110</v>
      </c>
      <c r="U173" s="158">
        <v>0.34800000000000003</v>
      </c>
      <c r="V173" s="158">
        <f>ROUND(E173*U173,2)</f>
        <v>79.34</v>
      </c>
      <c r="W173" s="158"/>
      <c r="X173" s="14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111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56"/>
      <c r="B174" s="157"/>
      <c r="C174" s="250" t="s">
        <v>342</v>
      </c>
      <c r="D174" s="251"/>
      <c r="E174" s="251"/>
      <c r="F174" s="251"/>
      <c r="G174" s="251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113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56"/>
      <c r="B175" s="157"/>
      <c r="C175" s="252" t="s">
        <v>140</v>
      </c>
      <c r="D175" s="253"/>
      <c r="E175" s="253"/>
      <c r="F175" s="253"/>
      <c r="G175" s="253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4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121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ht="22.5" outlineLevel="1" x14ac:dyDescent="0.2">
      <c r="A176" s="176">
        <v>75</v>
      </c>
      <c r="B176" s="177" t="s">
        <v>353</v>
      </c>
      <c r="C176" s="186" t="s">
        <v>354</v>
      </c>
      <c r="D176" s="178" t="s">
        <v>145</v>
      </c>
      <c r="E176" s="179">
        <v>420</v>
      </c>
      <c r="F176" s="180"/>
      <c r="G176" s="181">
        <f>ROUND(E176*F176,2)</f>
        <v>0</v>
      </c>
      <c r="H176" s="180"/>
      <c r="I176" s="181">
        <f>ROUND(E176*H176,2)</f>
        <v>0</v>
      </c>
      <c r="J176" s="180"/>
      <c r="K176" s="181">
        <f>ROUND(E176*J176,2)</f>
        <v>0</v>
      </c>
      <c r="L176" s="181">
        <v>21</v>
      </c>
      <c r="M176" s="181">
        <f>G176*(1+L176/100)</f>
        <v>0</v>
      </c>
      <c r="N176" s="181">
        <v>0</v>
      </c>
      <c r="O176" s="181">
        <f>ROUND(E176*N176,2)</f>
        <v>0</v>
      </c>
      <c r="P176" s="181">
        <v>0</v>
      </c>
      <c r="Q176" s="181">
        <f>ROUND(E176*P176,2)</f>
        <v>0</v>
      </c>
      <c r="R176" s="181" t="s">
        <v>275</v>
      </c>
      <c r="S176" s="181" t="s">
        <v>110</v>
      </c>
      <c r="T176" s="182" t="s">
        <v>110</v>
      </c>
      <c r="U176" s="158">
        <v>0.35000000000000003</v>
      </c>
      <c r="V176" s="158">
        <f>ROUND(E176*U176,2)</f>
        <v>147</v>
      </c>
      <c r="W176" s="158"/>
      <c r="X176" s="149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111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ht="22.5" outlineLevel="1" x14ac:dyDescent="0.2">
      <c r="A177" s="168">
        <v>76</v>
      </c>
      <c r="B177" s="169" t="s">
        <v>355</v>
      </c>
      <c r="C177" s="185" t="s">
        <v>356</v>
      </c>
      <c r="D177" s="170" t="s">
        <v>149</v>
      </c>
      <c r="E177" s="171">
        <v>366</v>
      </c>
      <c r="F177" s="172"/>
      <c r="G177" s="173">
        <f>ROUND(E177*F177,2)</f>
        <v>0</v>
      </c>
      <c r="H177" s="172"/>
      <c r="I177" s="173">
        <f>ROUND(E177*H177,2)</f>
        <v>0</v>
      </c>
      <c r="J177" s="172"/>
      <c r="K177" s="173">
        <f>ROUND(E177*J177,2)</f>
        <v>0</v>
      </c>
      <c r="L177" s="173">
        <v>21</v>
      </c>
      <c r="M177" s="173">
        <f>G177*(1+L177/100)</f>
        <v>0</v>
      </c>
      <c r="N177" s="173">
        <v>9.8500000000000011E-3</v>
      </c>
      <c r="O177" s="173">
        <f>ROUND(E177*N177,2)</f>
        <v>3.61</v>
      </c>
      <c r="P177" s="173">
        <v>0</v>
      </c>
      <c r="Q177" s="173">
        <f>ROUND(E177*P177,2)</f>
        <v>0</v>
      </c>
      <c r="R177" s="173" t="s">
        <v>275</v>
      </c>
      <c r="S177" s="173" t="s">
        <v>110</v>
      </c>
      <c r="T177" s="174" t="s">
        <v>130</v>
      </c>
      <c r="U177" s="158">
        <v>0.91900000000000004</v>
      </c>
      <c r="V177" s="158">
        <f>ROUND(E177*U177,2)</f>
        <v>336.35</v>
      </c>
      <c r="W177" s="158"/>
      <c r="X177" s="14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111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56"/>
      <c r="B178" s="157"/>
      <c r="C178" s="241" t="s">
        <v>357</v>
      </c>
      <c r="D178" s="242"/>
      <c r="E178" s="242"/>
      <c r="F178" s="242"/>
      <c r="G178" s="242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49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121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ht="22.5" outlineLevel="1" x14ac:dyDescent="0.2">
      <c r="A179" s="168">
        <v>77</v>
      </c>
      <c r="B179" s="169" t="s">
        <v>358</v>
      </c>
      <c r="C179" s="185" t="s">
        <v>359</v>
      </c>
      <c r="D179" s="170" t="s">
        <v>149</v>
      </c>
      <c r="E179" s="171">
        <v>60</v>
      </c>
      <c r="F179" s="172"/>
      <c r="G179" s="173">
        <f>ROUND(E179*F179,2)</f>
        <v>0</v>
      </c>
      <c r="H179" s="172"/>
      <c r="I179" s="173">
        <f>ROUND(E179*H179,2)</f>
        <v>0</v>
      </c>
      <c r="J179" s="172"/>
      <c r="K179" s="173">
        <f>ROUND(E179*J179,2)</f>
        <v>0</v>
      </c>
      <c r="L179" s="173">
        <v>21</v>
      </c>
      <c r="M179" s="173">
        <f>G179*(1+L179/100)</f>
        <v>0</v>
      </c>
      <c r="N179" s="173">
        <v>1.362E-2</v>
      </c>
      <c r="O179" s="173">
        <f>ROUND(E179*N179,2)</f>
        <v>0.82</v>
      </c>
      <c r="P179" s="173">
        <v>0</v>
      </c>
      <c r="Q179" s="173">
        <f>ROUND(E179*P179,2)</f>
        <v>0</v>
      </c>
      <c r="R179" s="173" t="s">
        <v>275</v>
      </c>
      <c r="S179" s="173" t="s">
        <v>110</v>
      </c>
      <c r="T179" s="174" t="s">
        <v>130</v>
      </c>
      <c r="U179" s="158">
        <v>1.04</v>
      </c>
      <c r="V179" s="158">
        <f>ROUND(E179*U179,2)</f>
        <v>62.4</v>
      </c>
      <c r="W179" s="158"/>
      <c r="X179" s="14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111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56"/>
      <c r="B180" s="157"/>
      <c r="C180" s="241" t="s">
        <v>357</v>
      </c>
      <c r="D180" s="242"/>
      <c r="E180" s="242"/>
      <c r="F180" s="242"/>
      <c r="G180" s="242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49"/>
      <c r="Y180" s="149"/>
      <c r="Z180" s="149"/>
      <c r="AA180" s="149"/>
      <c r="AB180" s="149"/>
      <c r="AC180" s="149"/>
      <c r="AD180" s="149"/>
      <c r="AE180" s="149"/>
      <c r="AF180" s="149"/>
      <c r="AG180" s="149" t="s">
        <v>121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ht="22.5" outlineLevel="1" x14ac:dyDescent="0.2">
      <c r="A181" s="168">
        <v>78</v>
      </c>
      <c r="B181" s="169" t="s">
        <v>360</v>
      </c>
      <c r="C181" s="185" t="s">
        <v>361</v>
      </c>
      <c r="D181" s="170" t="s">
        <v>149</v>
      </c>
      <c r="E181" s="171">
        <v>180</v>
      </c>
      <c r="F181" s="172"/>
      <c r="G181" s="173">
        <f>ROUND(E181*F181,2)</f>
        <v>0</v>
      </c>
      <c r="H181" s="172"/>
      <c r="I181" s="173">
        <f>ROUND(E181*H181,2)</f>
        <v>0</v>
      </c>
      <c r="J181" s="172"/>
      <c r="K181" s="173">
        <f>ROUND(E181*J181,2)</f>
        <v>0</v>
      </c>
      <c r="L181" s="173">
        <v>21</v>
      </c>
      <c r="M181" s="173">
        <f>G181*(1+L181/100)</f>
        <v>0</v>
      </c>
      <c r="N181" s="173">
        <v>1.7130000000000003E-2</v>
      </c>
      <c r="O181" s="173">
        <f>ROUND(E181*N181,2)</f>
        <v>3.08</v>
      </c>
      <c r="P181" s="173">
        <v>0</v>
      </c>
      <c r="Q181" s="173">
        <f>ROUND(E181*P181,2)</f>
        <v>0</v>
      </c>
      <c r="R181" s="173" t="s">
        <v>275</v>
      </c>
      <c r="S181" s="173" t="s">
        <v>110</v>
      </c>
      <c r="T181" s="174" t="s">
        <v>130</v>
      </c>
      <c r="U181" s="158">
        <v>1.2060000000000002</v>
      </c>
      <c r="V181" s="158">
        <f>ROUND(E181*U181,2)</f>
        <v>217.08</v>
      </c>
      <c r="W181" s="158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111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56"/>
      <c r="B182" s="157"/>
      <c r="C182" s="241" t="s">
        <v>357</v>
      </c>
      <c r="D182" s="242"/>
      <c r="E182" s="242"/>
      <c r="F182" s="242"/>
      <c r="G182" s="242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49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121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ht="22.5" outlineLevel="1" x14ac:dyDescent="0.2">
      <c r="A183" s="168">
        <v>79</v>
      </c>
      <c r="B183" s="169" t="s">
        <v>362</v>
      </c>
      <c r="C183" s="185" t="s">
        <v>363</v>
      </c>
      <c r="D183" s="170" t="s">
        <v>149</v>
      </c>
      <c r="E183" s="171">
        <v>42</v>
      </c>
      <c r="F183" s="172"/>
      <c r="G183" s="173">
        <f>ROUND(E183*F183,2)</f>
        <v>0</v>
      </c>
      <c r="H183" s="172"/>
      <c r="I183" s="173">
        <f>ROUND(E183*H183,2)</f>
        <v>0</v>
      </c>
      <c r="J183" s="172"/>
      <c r="K183" s="173">
        <f>ROUND(E183*J183,2)</f>
        <v>0</v>
      </c>
      <c r="L183" s="173">
        <v>21</v>
      </c>
      <c r="M183" s="173">
        <f>G183*(1+L183/100)</f>
        <v>0</v>
      </c>
      <c r="N183" s="173">
        <v>2.1730000000000003E-2</v>
      </c>
      <c r="O183" s="173">
        <f>ROUND(E183*N183,2)</f>
        <v>0.91</v>
      </c>
      <c r="P183" s="173">
        <v>0</v>
      </c>
      <c r="Q183" s="173">
        <f>ROUND(E183*P183,2)</f>
        <v>0</v>
      </c>
      <c r="R183" s="173" t="s">
        <v>275</v>
      </c>
      <c r="S183" s="173" t="s">
        <v>110</v>
      </c>
      <c r="T183" s="174" t="s">
        <v>130</v>
      </c>
      <c r="U183" s="158">
        <v>1.4000000000000001</v>
      </c>
      <c r="V183" s="158">
        <f>ROUND(E183*U183,2)</f>
        <v>58.8</v>
      </c>
      <c r="W183" s="158"/>
      <c r="X183" s="14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111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56"/>
      <c r="B184" s="157"/>
      <c r="C184" s="241" t="s">
        <v>357</v>
      </c>
      <c r="D184" s="242"/>
      <c r="E184" s="242"/>
      <c r="F184" s="242"/>
      <c r="G184" s="242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49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121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ht="22.5" outlineLevel="1" x14ac:dyDescent="0.2">
      <c r="A185" s="176">
        <v>80</v>
      </c>
      <c r="B185" s="177" t="s">
        <v>364</v>
      </c>
      <c r="C185" s="186" t="s">
        <v>365</v>
      </c>
      <c r="D185" s="178" t="s">
        <v>145</v>
      </c>
      <c r="E185" s="179">
        <v>10</v>
      </c>
      <c r="F185" s="180"/>
      <c r="G185" s="181">
        <f>ROUND(E185*F185,2)</f>
        <v>0</v>
      </c>
      <c r="H185" s="180"/>
      <c r="I185" s="181">
        <f>ROUND(E185*H185,2)</f>
        <v>0</v>
      </c>
      <c r="J185" s="180"/>
      <c r="K185" s="181">
        <f>ROUND(E185*J185,2)</f>
        <v>0</v>
      </c>
      <c r="L185" s="181">
        <v>21</v>
      </c>
      <c r="M185" s="181">
        <f>G185*(1+L185/100)</f>
        <v>0</v>
      </c>
      <c r="N185" s="181">
        <v>1.1400000000000002E-3</v>
      </c>
      <c r="O185" s="181">
        <f>ROUND(E185*N185,2)</f>
        <v>0.01</v>
      </c>
      <c r="P185" s="181">
        <v>0</v>
      </c>
      <c r="Q185" s="181">
        <f>ROUND(E185*P185,2)</f>
        <v>0</v>
      </c>
      <c r="R185" s="181" t="s">
        <v>275</v>
      </c>
      <c r="S185" s="181" t="s">
        <v>110</v>
      </c>
      <c r="T185" s="182" t="s">
        <v>110</v>
      </c>
      <c r="U185" s="158">
        <v>1.1020000000000001</v>
      </c>
      <c r="V185" s="158">
        <f>ROUND(E185*U185,2)</f>
        <v>11.02</v>
      </c>
      <c r="W185" s="158"/>
      <c r="X185" s="14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111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68">
        <v>81</v>
      </c>
      <c r="B186" s="169" t="s">
        <v>366</v>
      </c>
      <c r="C186" s="185" t="s">
        <v>367</v>
      </c>
      <c r="D186" s="170" t="s">
        <v>149</v>
      </c>
      <c r="E186" s="171">
        <v>330</v>
      </c>
      <c r="F186" s="172"/>
      <c r="G186" s="173">
        <f>ROUND(E186*F186,2)</f>
        <v>0</v>
      </c>
      <c r="H186" s="172"/>
      <c r="I186" s="173">
        <f>ROUND(E186*H186,2)</f>
        <v>0</v>
      </c>
      <c r="J186" s="172"/>
      <c r="K186" s="173">
        <f>ROUND(E186*J186,2)</f>
        <v>0</v>
      </c>
      <c r="L186" s="173">
        <v>21</v>
      </c>
      <c r="M186" s="173">
        <f>G186*(1+L186/100)</f>
        <v>0</v>
      </c>
      <c r="N186" s="173">
        <v>0</v>
      </c>
      <c r="O186" s="173">
        <f>ROUND(E186*N186,2)</f>
        <v>0</v>
      </c>
      <c r="P186" s="173">
        <v>0</v>
      </c>
      <c r="Q186" s="173">
        <f>ROUND(E186*P186,2)</f>
        <v>0</v>
      </c>
      <c r="R186" s="173" t="s">
        <v>275</v>
      </c>
      <c r="S186" s="173" t="s">
        <v>110</v>
      </c>
      <c r="T186" s="174" t="s">
        <v>110</v>
      </c>
      <c r="U186" s="158">
        <v>1.8000000000000002E-2</v>
      </c>
      <c r="V186" s="158">
        <f>ROUND(E186*U186,2)</f>
        <v>5.94</v>
      </c>
      <c r="W186" s="158"/>
      <c r="X186" s="14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111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56"/>
      <c r="B187" s="157"/>
      <c r="C187" s="241" t="s">
        <v>368</v>
      </c>
      <c r="D187" s="242"/>
      <c r="E187" s="242"/>
      <c r="F187" s="242"/>
      <c r="G187" s="242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49"/>
      <c r="Y187" s="149"/>
      <c r="Z187" s="149"/>
      <c r="AA187" s="149"/>
      <c r="AB187" s="149"/>
      <c r="AC187" s="149"/>
      <c r="AD187" s="149"/>
      <c r="AE187" s="149"/>
      <c r="AF187" s="149"/>
      <c r="AG187" s="149" t="s">
        <v>121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56"/>
      <c r="B188" s="157"/>
      <c r="C188" s="187" t="s">
        <v>192</v>
      </c>
      <c r="D188" s="159"/>
      <c r="E188" s="160">
        <v>84</v>
      </c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4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152</v>
      </c>
      <c r="AH188" s="149">
        <v>5</v>
      </c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56"/>
      <c r="B189" s="157"/>
      <c r="C189" s="187" t="s">
        <v>195</v>
      </c>
      <c r="D189" s="159"/>
      <c r="E189" s="160">
        <v>78</v>
      </c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4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152</v>
      </c>
      <c r="AH189" s="149">
        <v>5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56"/>
      <c r="B190" s="157"/>
      <c r="C190" s="187" t="s">
        <v>213</v>
      </c>
      <c r="D190" s="159"/>
      <c r="E190" s="160">
        <v>72</v>
      </c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49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152</v>
      </c>
      <c r="AH190" s="149">
        <v>5</v>
      </c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56"/>
      <c r="B191" s="157"/>
      <c r="C191" s="187" t="s">
        <v>216</v>
      </c>
      <c r="D191" s="159"/>
      <c r="E191" s="160">
        <v>96</v>
      </c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49"/>
      <c r="Y191" s="149"/>
      <c r="Z191" s="149"/>
      <c r="AA191" s="149"/>
      <c r="AB191" s="149"/>
      <c r="AC191" s="149"/>
      <c r="AD191" s="149"/>
      <c r="AE191" s="149"/>
      <c r="AF191" s="149"/>
      <c r="AG191" s="149" t="s">
        <v>152</v>
      </c>
      <c r="AH191" s="149">
        <v>5</v>
      </c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ht="22.5" outlineLevel="1" x14ac:dyDescent="0.2">
      <c r="A192" s="168">
        <v>82</v>
      </c>
      <c r="B192" s="169" t="s">
        <v>369</v>
      </c>
      <c r="C192" s="185" t="s">
        <v>370</v>
      </c>
      <c r="D192" s="170" t="s">
        <v>149</v>
      </c>
      <c r="E192" s="171">
        <v>198</v>
      </c>
      <c r="F192" s="172"/>
      <c r="G192" s="173">
        <f>ROUND(E192*F192,2)</f>
        <v>0</v>
      </c>
      <c r="H192" s="172"/>
      <c r="I192" s="173">
        <f>ROUND(E192*H192,2)</f>
        <v>0</v>
      </c>
      <c r="J192" s="172"/>
      <c r="K192" s="173">
        <f>ROUND(E192*J192,2)</f>
        <v>0</v>
      </c>
      <c r="L192" s="173">
        <v>21</v>
      </c>
      <c r="M192" s="173">
        <f>G192*(1+L192/100)</f>
        <v>0</v>
      </c>
      <c r="N192" s="173">
        <v>0</v>
      </c>
      <c r="O192" s="173">
        <f>ROUND(E192*N192,2)</f>
        <v>0</v>
      </c>
      <c r="P192" s="173">
        <v>0</v>
      </c>
      <c r="Q192" s="173">
        <f>ROUND(E192*P192,2)</f>
        <v>0</v>
      </c>
      <c r="R192" s="173" t="s">
        <v>275</v>
      </c>
      <c r="S192" s="173" t="s">
        <v>110</v>
      </c>
      <c r="T192" s="174" t="s">
        <v>110</v>
      </c>
      <c r="U192" s="158">
        <v>2.1000000000000001E-2</v>
      </c>
      <c r="V192" s="158">
        <f>ROUND(E192*U192,2)</f>
        <v>4.16</v>
      </c>
      <c r="W192" s="158"/>
      <c r="X192" s="14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111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56"/>
      <c r="B193" s="157"/>
      <c r="C193" s="187" t="s">
        <v>219</v>
      </c>
      <c r="D193" s="159"/>
      <c r="E193" s="160">
        <v>198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4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152</v>
      </c>
      <c r="AH193" s="149">
        <v>5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ht="22.5" outlineLevel="1" x14ac:dyDescent="0.2">
      <c r="A194" s="168">
        <v>83</v>
      </c>
      <c r="B194" s="169" t="s">
        <v>371</v>
      </c>
      <c r="C194" s="185" t="s">
        <v>372</v>
      </c>
      <c r="D194" s="170" t="s">
        <v>149</v>
      </c>
      <c r="E194" s="171">
        <v>228</v>
      </c>
      <c r="F194" s="172"/>
      <c r="G194" s="173">
        <f>ROUND(E194*F194,2)</f>
        <v>0</v>
      </c>
      <c r="H194" s="172"/>
      <c r="I194" s="173">
        <f>ROUND(E194*H194,2)</f>
        <v>0</v>
      </c>
      <c r="J194" s="172"/>
      <c r="K194" s="173">
        <f>ROUND(E194*J194,2)</f>
        <v>0</v>
      </c>
      <c r="L194" s="173">
        <v>21</v>
      </c>
      <c r="M194" s="173">
        <f>G194*(1+L194/100)</f>
        <v>0</v>
      </c>
      <c r="N194" s="173">
        <v>0</v>
      </c>
      <c r="O194" s="173">
        <f>ROUND(E194*N194,2)</f>
        <v>0</v>
      </c>
      <c r="P194" s="173">
        <v>0</v>
      </c>
      <c r="Q194" s="173">
        <f>ROUND(E194*P194,2)</f>
        <v>0</v>
      </c>
      <c r="R194" s="173" t="s">
        <v>275</v>
      </c>
      <c r="S194" s="173" t="s">
        <v>110</v>
      </c>
      <c r="T194" s="174" t="s">
        <v>110</v>
      </c>
      <c r="U194" s="158">
        <v>3.2000000000000001E-2</v>
      </c>
      <c r="V194" s="158">
        <f>ROUND(E194*U194,2)</f>
        <v>7.3</v>
      </c>
      <c r="W194" s="158"/>
      <c r="X194" s="149"/>
      <c r="Y194" s="149"/>
      <c r="Z194" s="149"/>
      <c r="AA194" s="149"/>
      <c r="AB194" s="149"/>
      <c r="AC194" s="149"/>
      <c r="AD194" s="149"/>
      <c r="AE194" s="149"/>
      <c r="AF194" s="149"/>
      <c r="AG194" s="149" t="s">
        <v>111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56"/>
      <c r="B195" s="157"/>
      <c r="C195" s="241" t="s">
        <v>368</v>
      </c>
      <c r="D195" s="242"/>
      <c r="E195" s="242"/>
      <c r="F195" s="242"/>
      <c r="G195" s="242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49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121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56"/>
      <c r="B196" s="157"/>
      <c r="C196" s="187" t="s">
        <v>222</v>
      </c>
      <c r="D196" s="159"/>
      <c r="E196" s="160">
        <v>228</v>
      </c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4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152</v>
      </c>
      <c r="AH196" s="149">
        <v>5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68">
        <v>84</v>
      </c>
      <c r="B197" s="169" t="s">
        <v>373</v>
      </c>
      <c r="C197" s="185" t="s">
        <v>374</v>
      </c>
      <c r="D197" s="170" t="s">
        <v>149</v>
      </c>
      <c r="E197" s="171">
        <v>426</v>
      </c>
      <c r="F197" s="172"/>
      <c r="G197" s="173">
        <f>ROUND(E197*F197,2)</f>
        <v>0</v>
      </c>
      <c r="H197" s="172"/>
      <c r="I197" s="173">
        <f>ROUND(E197*H197,2)</f>
        <v>0</v>
      </c>
      <c r="J197" s="172"/>
      <c r="K197" s="173">
        <f>ROUND(E197*J197,2)</f>
        <v>0</v>
      </c>
      <c r="L197" s="173">
        <v>21</v>
      </c>
      <c r="M197" s="173">
        <f>G197*(1+L197/100)</f>
        <v>0</v>
      </c>
      <c r="N197" s="173">
        <v>0</v>
      </c>
      <c r="O197" s="173">
        <f>ROUND(E197*N197,2)</f>
        <v>0</v>
      </c>
      <c r="P197" s="173">
        <v>0</v>
      </c>
      <c r="Q197" s="173">
        <f>ROUND(E197*P197,2)</f>
        <v>0</v>
      </c>
      <c r="R197" s="173" t="s">
        <v>275</v>
      </c>
      <c r="S197" s="173" t="s">
        <v>110</v>
      </c>
      <c r="T197" s="174" t="s">
        <v>110</v>
      </c>
      <c r="U197" s="158">
        <v>4.2000000000000003E-2</v>
      </c>
      <c r="V197" s="158">
        <f>ROUND(E197*U197,2)</f>
        <v>17.89</v>
      </c>
      <c r="W197" s="158"/>
      <c r="X197" s="149"/>
      <c r="Y197" s="149"/>
      <c r="Z197" s="149"/>
      <c r="AA197" s="149"/>
      <c r="AB197" s="149"/>
      <c r="AC197" s="149"/>
      <c r="AD197" s="149"/>
      <c r="AE197" s="149"/>
      <c r="AF197" s="149"/>
      <c r="AG197" s="149" t="s">
        <v>111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56"/>
      <c r="B198" s="157"/>
      <c r="C198" s="241" t="s">
        <v>368</v>
      </c>
      <c r="D198" s="242"/>
      <c r="E198" s="242"/>
      <c r="F198" s="242"/>
      <c r="G198" s="242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49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121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56"/>
      <c r="B199" s="157"/>
      <c r="C199" s="187" t="s">
        <v>225</v>
      </c>
      <c r="D199" s="159"/>
      <c r="E199" s="160">
        <v>366</v>
      </c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49"/>
      <c r="Y199" s="149"/>
      <c r="Z199" s="149"/>
      <c r="AA199" s="149"/>
      <c r="AB199" s="149"/>
      <c r="AC199" s="149"/>
      <c r="AD199" s="149"/>
      <c r="AE199" s="149"/>
      <c r="AF199" s="149"/>
      <c r="AG199" s="149" t="s">
        <v>152</v>
      </c>
      <c r="AH199" s="149">
        <v>5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56"/>
      <c r="B200" s="157"/>
      <c r="C200" s="187" t="s">
        <v>228</v>
      </c>
      <c r="D200" s="159"/>
      <c r="E200" s="160">
        <v>60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49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152</v>
      </c>
      <c r="AH200" s="149">
        <v>5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68">
        <v>85</v>
      </c>
      <c r="B201" s="169" t="s">
        <v>375</v>
      </c>
      <c r="C201" s="185" t="s">
        <v>376</v>
      </c>
      <c r="D201" s="170" t="s">
        <v>149</v>
      </c>
      <c r="E201" s="171">
        <v>222</v>
      </c>
      <c r="F201" s="172"/>
      <c r="G201" s="173">
        <f>ROUND(E201*F201,2)</f>
        <v>0</v>
      </c>
      <c r="H201" s="172"/>
      <c r="I201" s="173">
        <f>ROUND(E201*H201,2)</f>
        <v>0</v>
      </c>
      <c r="J201" s="172"/>
      <c r="K201" s="173">
        <f>ROUND(E201*J201,2)</f>
        <v>0</v>
      </c>
      <c r="L201" s="173">
        <v>21</v>
      </c>
      <c r="M201" s="173">
        <f>G201*(1+L201/100)</f>
        <v>0</v>
      </c>
      <c r="N201" s="173">
        <v>0</v>
      </c>
      <c r="O201" s="173">
        <f>ROUND(E201*N201,2)</f>
        <v>0</v>
      </c>
      <c r="P201" s="173">
        <v>0</v>
      </c>
      <c r="Q201" s="173">
        <f>ROUND(E201*P201,2)</f>
        <v>0</v>
      </c>
      <c r="R201" s="173" t="s">
        <v>275</v>
      </c>
      <c r="S201" s="173" t="s">
        <v>110</v>
      </c>
      <c r="T201" s="174" t="s">
        <v>110</v>
      </c>
      <c r="U201" s="158">
        <v>5.3000000000000005E-2</v>
      </c>
      <c r="V201" s="158">
        <f>ROUND(E201*U201,2)</f>
        <v>11.77</v>
      </c>
      <c r="W201" s="158"/>
      <c r="X201" s="149"/>
      <c r="Y201" s="149"/>
      <c r="Z201" s="149"/>
      <c r="AA201" s="149"/>
      <c r="AB201" s="149"/>
      <c r="AC201" s="149"/>
      <c r="AD201" s="149"/>
      <c r="AE201" s="149"/>
      <c r="AF201" s="149"/>
      <c r="AG201" s="149" t="s">
        <v>111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56"/>
      <c r="B202" s="157"/>
      <c r="C202" s="241" t="s">
        <v>368</v>
      </c>
      <c r="D202" s="242"/>
      <c r="E202" s="242"/>
      <c r="F202" s="242"/>
      <c r="G202" s="242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4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121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56"/>
      <c r="B203" s="157"/>
      <c r="C203" s="187" t="s">
        <v>231</v>
      </c>
      <c r="D203" s="159"/>
      <c r="E203" s="160">
        <v>180</v>
      </c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49"/>
      <c r="Y203" s="149"/>
      <c r="Z203" s="149"/>
      <c r="AA203" s="149"/>
      <c r="AB203" s="149"/>
      <c r="AC203" s="149"/>
      <c r="AD203" s="149"/>
      <c r="AE203" s="149"/>
      <c r="AF203" s="149"/>
      <c r="AG203" s="149" t="s">
        <v>152</v>
      </c>
      <c r="AH203" s="149">
        <v>5</v>
      </c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56"/>
      <c r="B204" s="157"/>
      <c r="C204" s="187" t="s">
        <v>234</v>
      </c>
      <c r="D204" s="159"/>
      <c r="E204" s="160">
        <v>42</v>
      </c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49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152</v>
      </c>
      <c r="AH204" s="149">
        <v>5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76">
        <v>86</v>
      </c>
      <c r="B205" s="177" t="s">
        <v>377</v>
      </c>
      <c r="C205" s="186" t="s">
        <v>378</v>
      </c>
      <c r="D205" s="178" t="s">
        <v>379</v>
      </c>
      <c r="E205" s="179">
        <v>24</v>
      </c>
      <c r="F205" s="180"/>
      <c r="G205" s="181">
        <f>ROUND(E205*F205,2)</f>
        <v>0</v>
      </c>
      <c r="H205" s="180"/>
      <c r="I205" s="181">
        <f>ROUND(E205*H205,2)</f>
        <v>0</v>
      </c>
      <c r="J205" s="180"/>
      <c r="K205" s="181">
        <f>ROUND(E205*J205,2)</f>
        <v>0</v>
      </c>
      <c r="L205" s="181">
        <v>21</v>
      </c>
      <c r="M205" s="181">
        <f>G205*(1+L205/100)</f>
        <v>0</v>
      </c>
      <c r="N205" s="181">
        <v>0</v>
      </c>
      <c r="O205" s="181">
        <f>ROUND(E205*N205,2)</f>
        <v>0</v>
      </c>
      <c r="P205" s="181">
        <v>0</v>
      </c>
      <c r="Q205" s="181">
        <f>ROUND(E205*P205,2)</f>
        <v>0</v>
      </c>
      <c r="R205" s="181"/>
      <c r="S205" s="181" t="s">
        <v>168</v>
      </c>
      <c r="T205" s="182" t="s">
        <v>130</v>
      </c>
      <c r="U205" s="158">
        <v>0</v>
      </c>
      <c r="V205" s="158">
        <f>ROUND(E205*U205,2)</f>
        <v>0</v>
      </c>
      <c r="W205" s="158"/>
      <c r="X205" s="149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111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76">
        <v>87</v>
      </c>
      <c r="B206" s="177" t="s">
        <v>380</v>
      </c>
      <c r="C206" s="186" t="s">
        <v>381</v>
      </c>
      <c r="D206" s="178" t="s">
        <v>241</v>
      </c>
      <c r="E206" s="179">
        <v>10</v>
      </c>
      <c r="F206" s="180"/>
      <c r="G206" s="181">
        <f>ROUND(E206*F206,2)</f>
        <v>0</v>
      </c>
      <c r="H206" s="180"/>
      <c r="I206" s="181">
        <f>ROUND(E206*H206,2)</f>
        <v>0</v>
      </c>
      <c r="J206" s="180"/>
      <c r="K206" s="181">
        <f>ROUND(E206*J206,2)</f>
        <v>0</v>
      </c>
      <c r="L206" s="181">
        <v>21</v>
      </c>
      <c r="M206" s="181">
        <f>G206*(1+L206/100)</f>
        <v>0</v>
      </c>
      <c r="N206" s="181">
        <v>3.9000000000000005E-4</v>
      </c>
      <c r="O206" s="181">
        <f>ROUND(E206*N206,2)</f>
        <v>0</v>
      </c>
      <c r="P206" s="181">
        <v>0</v>
      </c>
      <c r="Q206" s="181">
        <f>ROUND(E206*P206,2)</f>
        <v>0</v>
      </c>
      <c r="R206" s="181"/>
      <c r="S206" s="181" t="s">
        <v>168</v>
      </c>
      <c r="T206" s="182" t="s">
        <v>130</v>
      </c>
      <c r="U206" s="158">
        <v>0.24200000000000002</v>
      </c>
      <c r="V206" s="158">
        <f>ROUND(E206*U206,2)</f>
        <v>2.42</v>
      </c>
      <c r="W206" s="158"/>
      <c r="X206" s="149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111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76">
        <v>88</v>
      </c>
      <c r="B207" s="177" t="s">
        <v>377</v>
      </c>
      <c r="C207" s="186" t="s">
        <v>382</v>
      </c>
      <c r="D207" s="178" t="s">
        <v>379</v>
      </c>
      <c r="E207" s="179">
        <v>5</v>
      </c>
      <c r="F207" s="180"/>
      <c r="G207" s="181">
        <f>ROUND(E207*F207,2)</f>
        <v>0</v>
      </c>
      <c r="H207" s="180"/>
      <c r="I207" s="181">
        <f>ROUND(E207*H207,2)</f>
        <v>0</v>
      </c>
      <c r="J207" s="180"/>
      <c r="K207" s="181">
        <f>ROUND(E207*J207,2)</f>
        <v>0</v>
      </c>
      <c r="L207" s="181">
        <v>21</v>
      </c>
      <c r="M207" s="181">
        <f>G207*(1+L207/100)</f>
        <v>0</v>
      </c>
      <c r="N207" s="181">
        <v>0</v>
      </c>
      <c r="O207" s="181">
        <f>ROUND(E207*N207,2)</f>
        <v>0</v>
      </c>
      <c r="P207" s="181">
        <v>0</v>
      </c>
      <c r="Q207" s="181">
        <f>ROUND(E207*P207,2)</f>
        <v>0</v>
      </c>
      <c r="R207" s="181"/>
      <c r="S207" s="181" t="s">
        <v>168</v>
      </c>
      <c r="T207" s="182" t="s">
        <v>130</v>
      </c>
      <c r="U207" s="158">
        <v>0</v>
      </c>
      <c r="V207" s="158">
        <f>ROUND(E207*U207,2)</f>
        <v>0</v>
      </c>
      <c r="W207" s="158"/>
      <c r="X207" s="149"/>
      <c r="Y207" s="149"/>
      <c r="Z207" s="149"/>
      <c r="AA207" s="149"/>
      <c r="AB207" s="149"/>
      <c r="AC207" s="149"/>
      <c r="AD207" s="149"/>
      <c r="AE207" s="149"/>
      <c r="AF207" s="149"/>
      <c r="AG207" s="149" t="s">
        <v>383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76">
        <v>89</v>
      </c>
      <c r="B208" s="177" t="s">
        <v>384</v>
      </c>
      <c r="C208" s="186" t="s">
        <v>385</v>
      </c>
      <c r="D208" s="178" t="s">
        <v>124</v>
      </c>
      <c r="E208" s="179">
        <v>9.7820400000000003</v>
      </c>
      <c r="F208" s="180"/>
      <c r="G208" s="181">
        <f>ROUND(E208*F208,2)</f>
        <v>0</v>
      </c>
      <c r="H208" s="180"/>
      <c r="I208" s="181">
        <f>ROUND(E208*H208,2)</f>
        <v>0</v>
      </c>
      <c r="J208" s="180"/>
      <c r="K208" s="181">
        <f>ROUND(E208*J208,2)</f>
        <v>0</v>
      </c>
      <c r="L208" s="181">
        <v>21</v>
      </c>
      <c r="M208" s="181">
        <f>G208*(1+L208/100)</f>
        <v>0</v>
      </c>
      <c r="N208" s="181">
        <v>0</v>
      </c>
      <c r="O208" s="181">
        <f>ROUND(E208*N208,2)</f>
        <v>0</v>
      </c>
      <c r="P208" s="181">
        <v>0</v>
      </c>
      <c r="Q208" s="181">
        <f>ROUND(E208*P208,2)</f>
        <v>0</v>
      </c>
      <c r="R208" s="181" t="s">
        <v>275</v>
      </c>
      <c r="S208" s="181" t="s">
        <v>110</v>
      </c>
      <c r="T208" s="182" t="s">
        <v>110</v>
      </c>
      <c r="U208" s="158">
        <v>3.2800000000000002</v>
      </c>
      <c r="V208" s="158">
        <f>ROUND(E208*U208,2)</f>
        <v>32.090000000000003</v>
      </c>
      <c r="W208" s="158"/>
      <c r="X208" s="149"/>
      <c r="Y208" s="149"/>
      <c r="Z208" s="149"/>
      <c r="AA208" s="149"/>
      <c r="AB208" s="149"/>
      <c r="AC208" s="149"/>
      <c r="AD208" s="149"/>
      <c r="AE208" s="149"/>
      <c r="AF208" s="149"/>
      <c r="AG208" s="149" t="s">
        <v>264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x14ac:dyDescent="0.2">
      <c r="A209" s="162" t="s">
        <v>104</v>
      </c>
      <c r="B209" s="163" t="s">
        <v>67</v>
      </c>
      <c r="C209" s="184" t="s">
        <v>68</v>
      </c>
      <c r="D209" s="164"/>
      <c r="E209" s="165"/>
      <c r="F209" s="166"/>
      <c r="G209" s="166">
        <f>SUMIF(AG210:AG269,"&lt;&gt;NOR",G210:G269)</f>
        <v>0</v>
      </c>
      <c r="H209" s="166"/>
      <c r="I209" s="166">
        <f>SUM(I210:I269)</f>
        <v>0</v>
      </c>
      <c r="J209" s="166"/>
      <c r="K209" s="166">
        <f>SUM(K210:K269)</f>
        <v>0</v>
      </c>
      <c r="L209" s="166"/>
      <c r="M209" s="166">
        <f>SUM(M210:M269)</f>
        <v>0</v>
      </c>
      <c r="N209" s="166"/>
      <c r="O209" s="166">
        <f>SUM(O210:O269)</f>
        <v>1.2400000000000004</v>
      </c>
      <c r="P209" s="166"/>
      <c r="Q209" s="166">
        <f>SUM(Q210:Q269)</f>
        <v>0</v>
      </c>
      <c r="R209" s="166"/>
      <c r="S209" s="166"/>
      <c r="T209" s="167"/>
      <c r="U209" s="161"/>
      <c r="V209" s="161">
        <f>SUM(V210:V269)</f>
        <v>185.32999999999998</v>
      </c>
      <c r="W209" s="161"/>
      <c r="AG209" t="s">
        <v>105</v>
      </c>
    </row>
    <row r="210" spans="1:60" outlineLevel="1" x14ac:dyDescent="0.2">
      <c r="A210" s="168">
        <v>90</v>
      </c>
      <c r="B210" s="169" t="s">
        <v>386</v>
      </c>
      <c r="C210" s="185" t="s">
        <v>387</v>
      </c>
      <c r="D210" s="170" t="s">
        <v>241</v>
      </c>
      <c r="E210" s="171">
        <v>1</v>
      </c>
      <c r="F210" s="172"/>
      <c r="G210" s="173">
        <f>ROUND(E210*F210,2)</f>
        <v>0</v>
      </c>
      <c r="H210" s="172"/>
      <c r="I210" s="173">
        <f>ROUND(E210*H210,2)</f>
        <v>0</v>
      </c>
      <c r="J210" s="172"/>
      <c r="K210" s="173">
        <f>ROUND(E210*J210,2)</f>
        <v>0</v>
      </c>
      <c r="L210" s="173">
        <v>21</v>
      </c>
      <c r="M210" s="173">
        <f>G210*(1+L210/100)</f>
        <v>0</v>
      </c>
      <c r="N210" s="173">
        <v>6.8300000000000001E-3</v>
      </c>
      <c r="O210" s="173">
        <f>ROUND(E210*N210,2)</f>
        <v>0.01</v>
      </c>
      <c r="P210" s="173">
        <v>0</v>
      </c>
      <c r="Q210" s="173">
        <f>ROUND(E210*P210,2)</f>
        <v>0</v>
      </c>
      <c r="R210" s="173" t="s">
        <v>275</v>
      </c>
      <c r="S210" s="173" t="s">
        <v>110</v>
      </c>
      <c r="T210" s="174" t="s">
        <v>110</v>
      </c>
      <c r="U210" s="158">
        <v>1.29</v>
      </c>
      <c r="V210" s="158">
        <f>ROUND(E210*U210,2)</f>
        <v>1.29</v>
      </c>
      <c r="W210" s="158"/>
      <c r="X210" s="149"/>
      <c r="Y210" s="149"/>
      <c r="Z210" s="149"/>
      <c r="AA210" s="149"/>
      <c r="AB210" s="149"/>
      <c r="AC210" s="149"/>
      <c r="AD210" s="149"/>
      <c r="AE210" s="149"/>
      <c r="AF210" s="149"/>
      <c r="AG210" s="149" t="s">
        <v>111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56"/>
      <c r="B211" s="157"/>
      <c r="C211" s="187" t="s">
        <v>388</v>
      </c>
      <c r="D211" s="159"/>
      <c r="E211" s="160">
        <v>1</v>
      </c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49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152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68">
        <v>91</v>
      </c>
      <c r="B212" s="169" t="s">
        <v>389</v>
      </c>
      <c r="C212" s="185" t="s">
        <v>390</v>
      </c>
      <c r="D212" s="170" t="s">
        <v>241</v>
      </c>
      <c r="E212" s="171">
        <v>2</v>
      </c>
      <c r="F212" s="172"/>
      <c r="G212" s="173">
        <f>ROUND(E212*F212,2)</f>
        <v>0</v>
      </c>
      <c r="H212" s="172"/>
      <c r="I212" s="173">
        <f>ROUND(E212*H212,2)</f>
        <v>0</v>
      </c>
      <c r="J212" s="172"/>
      <c r="K212" s="173">
        <f>ROUND(E212*J212,2)</f>
        <v>0</v>
      </c>
      <c r="L212" s="173">
        <v>21</v>
      </c>
      <c r="M212" s="173">
        <f>G212*(1+L212/100)</f>
        <v>0</v>
      </c>
      <c r="N212" s="173">
        <v>8.8600000000000016E-3</v>
      </c>
      <c r="O212" s="173">
        <f>ROUND(E212*N212,2)</f>
        <v>0.02</v>
      </c>
      <c r="P212" s="173">
        <v>0</v>
      </c>
      <c r="Q212" s="173">
        <f>ROUND(E212*P212,2)</f>
        <v>0</v>
      </c>
      <c r="R212" s="173" t="s">
        <v>275</v>
      </c>
      <c r="S212" s="173" t="s">
        <v>110</v>
      </c>
      <c r="T212" s="174" t="s">
        <v>110</v>
      </c>
      <c r="U212" s="158">
        <v>1.5390000000000001</v>
      </c>
      <c r="V212" s="158">
        <f>ROUND(E212*U212,2)</f>
        <v>3.08</v>
      </c>
      <c r="W212" s="158"/>
      <c r="X212" s="149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111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56"/>
      <c r="B213" s="157"/>
      <c r="C213" s="187" t="s">
        <v>391</v>
      </c>
      <c r="D213" s="159"/>
      <c r="E213" s="160">
        <v>2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49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152</v>
      </c>
      <c r="AH213" s="149">
        <v>5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ht="22.5" outlineLevel="1" x14ac:dyDescent="0.2">
      <c r="A214" s="168">
        <v>92</v>
      </c>
      <c r="B214" s="169" t="s">
        <v>392</v>
      </c>
      <c r="C214" s="185" t="s">
        <v>393</v>
      </c>
      <c r="D214" s="170" t="s">
        <v>241</v>
      </c>
      <c r="E214" s="171">
        <v>8</v>
      </c>
      <c r="F214" s="172"/>
      <c r="G214" s="173">
        <f>ROUND(E214*F214,2)</f>
        <v>0</v>
      </c>
      <c r="H214" s="172"/>
      <c r="I214" s="173">
        <f>ROUND(E214*H214,2)</f>
        <v>0</v>
      </c>
      <c r="J214" s="172"/>
      <c r="K214" s="173">
        <f>ROUND(E214*J214,2)</f>
        <v>0</v>
      </c>
      <c r="L214" s="173">
        <v>21</v>
      </c>
      <c r="M214" s="173">
        <f>G214*(1+L214/100)</f>
        <v>0</v>
      </c>
      <c r="N214" s="173">
        <v>1.0530000000000001E-2</v>
      </c>
      <c r="O214" s="173">
        <f>ROUND(E214*N214,2)</f>
        <v>0.08</v>
      </c>
      <c r="P214" s="173">
        <v>0</v>
      </c>
      <c r="Q214" s="173">
        <f>ROUND(E214*P214,2)</f>
        <v>0</v>
      </c>
      <c r="R214" s="173" t="s">
        <v>275</v>
      </c>
      <c r="S214" s="173" t="s">
        <v>110</v>
      </c>
      <c r="T214" s="174" t="s">
        <v>110</v>
      </c>
      <c r="U214" s="158">
        <v>2.4650000000000003</v>
      </c>
      <c r="V214" s="158">
        <f>ROUND(E214*U214,2)</f>
        <v>19.72</v>
      </c>
      <c r="W214" s="158"/>
      <c r="X214" s="14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111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56"/>
      <c r="B215" s="157"/>
      <c r="C215" s="187" t="s">
        <v>394</v>
      </c>
      <c r="D215" s="159"/>
      <c r="E215" s="160">
        <v>4</v>
      </c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49"/>
      <c r="Y215" s="149"/>
      <c r="Z215" s="149"/>
      <c r="AA215" s="149"/>
      <c r="AB215" s="149"/>
      <c r="AC215" s="149"/>
      <c r="AD215" s="149"/>
      <c r="AE215" s="149"/>
      <c r="AF215" s="149"/>
      <c r="AG215" s="149" t="s">
        <v>152</v>
      </c>
      <c r="AH215" s="149">
        <v>0</v>
      </c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56"/>
      <c r="B216" s="157"/>
      <c r="C216" s="187" t="s">
        <v>395</v>
      </c>
      <c r="D216" s="159"/>
      <c r="E216" s="160">
        <v>4</v>
      </c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49"/>
      <c r="Y216" s="149"/>
      <c r="Z216" s="149"/>
      <c r="AA216" s="149"/>
      <c r="AB216" s="149"/>
      <c r="AC216" s="149"/>
      <c r="AD216" s="149"/>
      <c r="AE216" s="149"/>
      <c r="AF216" s="149"/>
      <c r="AG216" s="149" t="s">
        <v>152</v>
      </c>
      <c r="AH216" s="149">
        <v>5</v>
      </c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ht="22.5" outlineLevel="1" x14ac:dyDescent="0.2">
      <c r="A217" s="168">
        <v>93</v>
      </c>
      <c r="B217" s="169" t="s">
        <v>396</v>
      </c>
      <c r="C217" s="185" t="s">
        <v>397</v>
      </c>
      <c r="D217" s="170" t="s">
        <v>274</v>
      </c>
      <c r="E217" s="171">
        <v>19</v>
      </c>
      <c r="F217" s="172"/>
      <c r="G217" s="173">
        <f>ROUND(E217*F217,2)</f>
        <v>0</v>
      </c>
      <c r="H217" s="172"/>
      <c r="I217" s="173">
        <f>ROUND(E217*H217,2)</f>
        <v>0</v>
      </c>
      <c r="J217" s="172"/>
      <c r="K217" s="173">
        <f>ROUND(E217*J217,2)</f>
        <v>0</v>
      </c>
      <c r="L217" s="173">
        <v>21</v>
      </c>
      <c r="M217" s="173">
        <f>G217*(1+L217/100)</f>
        <v>0</v>
      </c>
      <c r="N217" s="173">
        <v>1.4E-2</v>
      </c>
      <c r="O217" s="173">
        <f>ROUND(E217*N217,2)</f>
        <v>0.27</v>
      </c>
      <c r="P217" s="173">
        <v>0</v>
      </c>
      <c r="Q217" s="173">
        <f>ROUND(E217*P217,2)</f>
        <v>0</v>
      </c>
      <c r="R217" s="173" t="s">
        <v>275</v>
      </c>
      <c r="S217" s="173" t="s">
        <v>110</v>
      </c>
      <c r="T217" s="174" t="s">
        <v>110</v>
      </c>
      <c r="U217" s="158">
        <v>3.0370000000000004</v>
      </c>
      <c r="V217" s="158">
        <f>ROUND(E217*U217,2)</f>
        <v>57.7</v>
      </c>
      <c r="W217" s="158"/>
      <c r="X217" s="149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111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56"/>
      <c r="B218" s="157"/>
      <c r="C218" s="187" t="s">
        <v>398</v>
      </c>
      <c r="D218" s="159"/>
      <c r="E218" s="160">
        <v>6</v>
      </c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49"/>
      <c r="Y218" s="149"/>
      <c r="Z218" s="149"/>
      <c r="AA218" s="149"/>
      <c r="AB218" s="149"/>
      <c r="AC218" s="149"/>
      <c r="AD218" s="149"/>
      <c r="AE218" s="149"/>
      <c r="AF218" s="149"/>
      <c r="AG218" s="149" t="s">
        <v>152</v>
      </c>
      <c r="AH218" s="149">
        <v>5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56"/>
      <c r="B219" s="157"/>
      <c r="C219" s="187" t="s">
        <v>399</v>
      </c>
      <c r="D219" s="159"/>
      <c r="E219" s="160">
        <v>2</v>
      </c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4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152</v>
      </c>
      <c r="AH219" s="149">
        <v>5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56"/>
      <c r="B220" s="157"/>
      <c r="C220" s="187" t="s">
        <v>400</v>
      </c>
      <c r="D220" s="159"/>
      <c r="E220" s="160">
        <v>9</v>
      </c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49"/>
      <c r="Y220" s="149"/>
      <c r="Z220" s="149"/>
      <c r="AA220" s="149"/>
      <c r="AB220" s="149"/>
      <c r="AC220" s="149"/>
      <c r="AD220" s="149"/>
      <c r="AE220" s="149"/>
      <c r="AF220" s="149"/>
      <c r="AG220" s="149" t="s">
        <v>152</v>
      </c>
      <c r="AH220" s="149">
        <v>5</v>
      </c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56"/>
      <c r="B221" s="157"/>
      <c r="C221" s="187" t="s">
        <v>401</v>
      </c>
      <c r="D221" s="159"/>
      <c r="E221" s="160">
        <v>2</v>
      </c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49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152</v>
      </c>
      <c r="AH221" s="149">
        <v>5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68">
        <v>94</v>
      </c>
      <c r="B222" s="169" t="s">
        <v>402</v>
      </c>
      <c r="C222" s="185" t="s">
        <v>403</v>
      </c>
      <c r="D222" s="170" t="s">
        <v>145</v>
      </c>
      <c r="E222" s="171">
        <v>49</v>
      </c>
      <c r="F222" s="172"/>
      <c r="G222" s="173">
        <f>ROUND(E222*F222,2)</f>
        <v>0</v>
      </c>
      <c r="H222" s="172"/>
      <c r="I222" s="173">
        <f>ROUND(E222*H222,2)</f>
        <v>0</v>
      </c>
      <c r="J222" s="172"/>
      <c r="K222" s="173">
        <f>ROUND(E222*J222,2)</f>
        <v>0</v>
      </c>
      <c r="L222" s="173">
        <v>21</v>
      </c>
      <c r="M222" s="173">
        <f>G222*(1+L222/100)</f>
        <v>0</v>
      </c>
      <c r="N222" s="173">
        <v>0</v>
      </c>
      <c r="O222" s="173">
        <f>ROUND(E222*N222,2)</f>
        <v>0</v>
      </c>
      <c r="P222" s="173">
        <v>0</v>
      </c>
      <c r="Q222" s="173">
        <f>ROUND(E222*P222,2)</f>
        <v>0</v>
      </c>
      <c r="R222" s="173" t="s">
        <v>275</v>
      </c>
      <c r="S222" s="173" t="s">
        <v>110</v>
      </c>
      <c r="T222" s="174" t="s">
        <v>110</v>
      </c>
      <c r="U222" s="158">
        <v>5.1000000000000004E-2</v>
      </c>
      <c r="V222" s="158">
        <f>ROUND(E222*U222,2)</f>
        <v>2.5</v>
      </c>
      <c r="W222" s="158"/>
      <c r="X222" s="149"/>
      <c r="Y222" s="149"/>
      <c r="Z222" s="149"/>
      <c r="AA222" s="149"/>
      <c r="AB222" s="149"/>
      <c r="AC222" s="149"/>
      <c r="AD222" s="149"/>
      <c r="AE222" s="149"/>
      <c r="AF222" s="149"/>
      <c r="AG222" s="149" t="s">
        <v>111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56"/>
      <c r="B223" s="157"/>
      <c r="C223" s="187" t="s">
        <v>404</v>
      </c>
      <c r="D223" s="159"/>
      <c r="E223" s="160">
        <v>49</v>
      </c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49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152</v>
      </c>
      <c r="AH223" s="149">
        <v>5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68">
        <v>95</v>
      </c>
      <c r="B224" s="169" t="s">
        <v>405</v>
      </c>
      <c r="C224" s="185" t="s">
        <v>406</v>
      </c>
      <c r="D224" s="170" t="s">
        <v>145</v>
      </c>
      <c r="E224" s="171">
        <v>49</v>
      </c>
      <c r="F224" s="172"/>
      <c r="G224" s="173">
        <f>ROUND(E224*F224,2)</f>
        <v>0</v>
      </c>
      <c r="H224" s="172"/>
      <c r="I224" s="173">
        <f>ROUND(E224*H224,2)</f>
        <v>0</v>
      </c>
      <c r="J224" s="172"/>
      <c r="K224" s="173">
        <f>ROUND(E224*J224,2)</f>
        <v>0</v>
      </c>
      <c r="L224" s="173">
        <v>21</v>
      </c>
      <c r="M224" s="173">
        <f>G224*(1+L224/100)</f>
        <v>0</v>
      </c>
      <c r="N224" s="173">
        <v>0</v>
      </c>
      <c r="O224" s="173">
        <f>ROUND(E224*N224,2)</f>
        <v>0</v>
      </c>
      <c r="P224" s="173">
        <v>0</v>
      </c>
      <c r="Q224" s="173">
        <f>ROUND(E224*P224,2)</f>
        <v>0</v>
      </c>
      <c r="R224" s="173" t="s">
        <v>275</v>
      </c>
      <c r="S224" s="173" t="s">
        <v>110</v>
      </c>
      <c r="T224" s="174" t="s">
        <v>110</v>
      </c>
      <c r="U224" s="158">
        <v>0.16500000000000001</v>
      </c>
      <c r="V224" s="158">
        <f>ROUND(E224*U224,2)</f>
        <v>8.09</v>
      </c>
      <c r="W224" s="158"/>
      <c r="X224" s="149"/>
      <c r="Y224" s="149"/>
      <c r="Z224" s="149"/>
      <c r="AA224" s="149"/>
      <c r="AB224" s="149"/>
      <c r="AC224" s="149"/>
      <c r="AD224" s="149"/>
      <c r="AE224" s="149"/>
      <c r="AF224" s="149"/>
      <c r="AG224" s="149" t="s">
        <v>111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56"/>
      <c r="B225" s="157"/>
      <c r="C225" s="187" t="s">
        <v>407</v>
      </c>
      <c r="D225" s="159"/>
      <c r="E225" s="160">
        <v>49</v>
      </c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49"/>
      <c r="Y225" s="149"/>
      <c r="Z225" s="149"/>
      <c r="AA225" s="149"/>
      <c r="AB225" s="149"/>
      <c r="AC225" s="149"/>
      <c r="AD225" s="149"/>
      <c r="AE225" s="149"/>
      <c r="AF225" s="149"/>
      <c r="AG225" s="149" t="s">
        <v>152</v>
      </c>
      <c r="AH225" s="149">
        <v>5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68">
        <v>96</v>
      </c>
      <c r="B226" s="169" t="s">
        <v>408</v>
      </c>
      <c r="C226" s="185" t="s">
        <v>409</v>
      </c>
      <c r="D226" s="170" t="s">
        <v>145</v>
      </c>
      <c r="E226" s="171">
        <v>98</v>
      </c>
      <c r="F226" s="172"/>
      <c r="G226" s="173">
        <f>ROUND(E226*F226,2)</f>
        <v>0</v>
      </c>
      <c r="H226" s="172"/>
      <c r="I226" s="173">
        <f>ROUND(E226*H226,2)</f>
        <v>0</v>
      </c>
      <c r="J226" s="172"/>
      <c r="K226" s="173">
        <f>ROUND(E226*J226,2)</f>
        <v>0</v>
      </c>
      <c r="L226" s="173">
        <v>21</v>
      </c>
      <c r="M226" s="173">
        <f>G226*(1+L226/100)</f>
        <v>0</v>
      </c>
      <c r="N226" s="173">
        <v>0</v>
      </c>
      <c r="O226" s="173">
        <f>ROUND(E226*N226,2)</f>
        <v>0</v>
      </c>
      <c r="P226" s="173">
        <v>0</v>
      </c>
      <c r="Q226" s="173">
        <f>ROUND(E226*P226,2)</f>
        <v>0</v>
      </c>
      <c r="R226" s="173" t="s">
        <v>275</v>
      </c>
      <c r="S226" s="173" t="s">
        <v>110</v>
      </c>
      <c r="T226" s="174" t="s">
        <v>110</v>
      </c>
      <c r="U226" s="158">
        <v>0.20600000000000002</v>
      </c>
      <c r="V226" s="158">
        <f>ROUND(E226*U226,2)</f>
        <v>20.190000000000001</v>
      </c>
      <c r="W226" s="158"/>
      <c r="X226" s="149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111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56"/>
      <c r="B227" s="157"/>
      <c r="C227" s="187" t="s">
        <v>410</v>
      </c>
      <c r="D227" s="159"/>
      <c r="E227" s="160">
        <v>98</v>
      </c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49"/>
      <c r="Y227" s="149"/>
      <c r="Z227" s="149"/>
      <c r="AA227" s="149"/>
      <c r="AB227" s="149"/>
      <c r="AC227" s="149"/>
      <c r="AD227" s="149"/>
      <c r="AE227" s="149"/>
      <c r="AF227" s="149"/>
      <c r="AG227" s="149" t="s">
        <v>152</v>
      </c>
      <c r="AH227" s="149">
        <v>5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 x14ac:dyDescent="0.2">
      <c r="A228" s="168">
        <v>97</v>
      </c>
      <c r="B228" s="169" t="s">
        <v>411</v>
      </c>
      <c r="C228" s="185" t="s">
        <v>412</v>
      </c>
      <c r="D228" s="170" t="s">
        <v>145</v>
      </c>
      <c r="E228" s="171">
        <v>1</v>
      </c>
      <c r="F228" s="172"/>
      <c r="G228" s="173">
        <f>ROUND(E228*F228,2)</f>
        <v>0</v>
      </c>
      <c r="H228" s="172"/>
      <c r="I228" s="173">
        <f>ROUND(E228*H228,2)</f>
        <v>0</v>
      </c>
      <c r="J228" s="172"/>
      <c r="K228" s="173">
        <f>ROUND(E228*J228,2)</f>
        <v>0</v>
      </c>
      <c r="L228" s="173">
        <v>21</v>
      </c>
      <c r="M228" s="173">
        <f>G228*(1+L228/100)</f>
        <v>0</v>
      </c>
      <c r="N228" s="173">
        <v>0</v>
      </c>
      <c r="O228" s="173">
        <f>ROUND(E228*N228,2)</f>
        <v>0</v>
      </c>
      <c r="P228" s="173">
        <v>0</v>
      </c>
      <c r="Q228" s="173">
        <f>ROUND(E228*P228,2)</f>
        <v>0</v>
      </c>
      <c r="R228" s="173" t="s">
        <v>275</v>
      </c>
      <c r="S228" s="173" t="s">
        <v>110</v>
      </c>
      <c r="T228" s="174" t="s">
        <v>110</v>
      </c>
      <c r="U228" s="158">
        <v>0.22700000000000001</v>
      </c>
      <c r="V228" s="158">
        <f>ROUND(E228*U228,2)</f>
        <v>0.23</v>
      </c>
      <c r="W228" s="158"/>
      <c r="X228" s="149"/>
      <c r="Y228" s="149"/>
      <c r="Z228" s="149"/>
      <c r="AA228" s="149"/>
      <c r="AB228" s="149"/>
      <c r="AC228" s="149"/>
      <c r="AD228" s="149"/>
      <c r="AE228" s="149"/>
      <c r="AF228" s="149"/>
      <c r="AG228" s="149" t="s">
        <v>111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56"/>
      <c r="B229" s="157"/>
      <c r="C229" s="187" t="s">
        <v>413</v>
      </c>
      <c r="D229" s="159"/>
      <c r="E229" s="160">
        <v>1</v>
      </c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49"/>
      <c r="Y229" s="149"/>
      <c r="Z229" s="149"/>
      <c r="AA229" s="149"/>
      <c r="AB229" s="149"/>
      <c r="AC229" s="149"/>
      <c r="AD229" s="149"/>
      <c r="AE229" s="149"/>
      <c r="AF229" s="149"/>
      <c r="AG229" s="149" t="s">
        <v>152</v>
      </c>
      <c r="AH229" s="149">
        <v>5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68">
        <v>98</v>
      </c>
      <c r="B230" s="169" t="s">
        <v>414</v>
      </c>
      <c r="C230" s="185" t="s">
        <v>415</v>
      </c>
      <c r="D230" s="170" t="s">
        <v>145</v>
      </c>
      <c r="E230" s="171">
        <v>3</v>
      </c>
      <c r="F230" s="172"/>
      <c r="G230" s="173">
        <f>ROUND(E230*F230,2)</f>
        <v>0</v>
      </c>
      <c r="H230" s="172"/>
      <c r="I230" s="173">
        <f>ROUND(E230*H230,2)</f>
        <v>0</v>
      </c>
      <c r="J230" s="172"/>
      <c r="K230" s="173">
        <f>ROUND(E230*J230,2)</f>
        <v>0</v>
      </c>
      <c r="L230" s="173">
        <v>21</v>
      </c>
      <c r="M230" s="173">
        <f>G230*(1+L230/100)</f>
        <v>0</v>
      </c>
      <c r="N230" s="173">
        <v>0</v>
      </c>
      <c r="O230" s="173">
        <f>ROUND(E230*N230,2)</f>
        <v>0</v>
      </c>
      <c r="P230" s="173">
        <v>0</v>
      </c>
      <c r="Q230" s="173">
        <f>ROUND(E230*P230,2)</f>
        <v>0</v>
      </c>
      <c r="R230" s="173" t="s">
        <v>275</v>
      </c>
      <c r="S230" s="173" t="s">
        <v>110</v>
      </c>
      <c r="T230" s="174" t="s">
        <v>110</v>
      </c>
      <c r="U230" s="158">
        <v>0.26800000000000002</v>
      </c>
      <c r="V230" s="158">
        <f>ROUND(E230*U230,2)</f>
        <v>0.8</v>
      </c>
      <c r="W230" s="158"/>
      <c r="X230" s="149"/>
      <c r="Y230" s="149"/>
      <c r="Z230" s="149"/>
      <c r="AA230" s="149"/>
      <c r="AB230" s="149"/>
      <c r="AC230" s="149"/>
      <c r="AD230" s="149"/>
      <c r="AE230" s="149"/>
      <c r="AF230" s="149"/>
      <c r="AG230" s="149" t="s">
        <v>111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56"/>
      <c r="B231" s="157"/>
      <c r="C231" s="187" t="s">
        <v>416</v>
      </c>
      <c r="D231" s="159"/>
      <c r="E231" s="160">
        <v>3</v>
      </c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49"/>
      <c r="Y231" s="149"/>
      <c r="Z231" s="149"/>
      <c r="AA231" s="149"/>
      <c r="AB231" s="149"/>
      <c r="AC231" s="149"/>
      <c r="AD231" s="149"/>
      <c r="AE231" s="149"/>
      <c r="AF231" s="149"/>
      <c r="AG231" s="149" t="s">
        <v>152</v>
      </c>
      <c r="AH231" s="149">
        <v>5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68">
        <v>99</v>
      </c>
      <c r="B232" s="169" t="s">
        <v>417</v>
      </c>
      <c r="C232" s="185" t="s">
        <v>418</v>
      </c>
      <c r="D232" s="170" t="s">
        <v>145</v>
      </c>
      <c r="E232" s="171">
        <v>20</v>
      </c>
      <c r="F232" s="172"/>
      <c r="G232" s="173">
        <f>ROUND(E232*F232,2)</f>
        <v>0</v>
      </c>
      <c r="H232" s="172"/>
      <c r="I232" s="173">
        <f>ROUND(E232*H232,2)</f>
        <v>0</v>
      </c>
      <c r="J232" s="172"/>
      <c r="K232" s="173">
        <f>ROUND(E232*J232,2)</f>
        <v>0</v>
      </c>
      <c r="L232" s="173">
        <v>21</v>
      </c>
      <c r="M232" s="173">
        <f>G232*(1+L232/100)</f>
        <v>0</v>
      </c>
      <c r="N232" s="173">
        <v>0</v>
      </c>
      <c r="O232" s="173">
        <f>ROUND(E232*N232,2)</f>
        <v>0</v>
      </c>
      <c r="P232" s="173">
        <v>0</v>
      </c>
      <c r="Q232" s="173">
        <f>ROUND(E232*P232,2)</f>
        <v>0</v>
      </c>
      <c r="R232" s="173" t="s">
        <v>275</v>
      </c>
      <c r="S232" s="173" t="s">
        <v>110</v>
      </c>
      <c r="T232" s="174" t="s">
        <v>110</v>
      </c>
      <c r="U232" s="158">
        <v>0.35000000000000003</v>
      </c>
      <c r="V232" s="158">
        <f>ROUND(E232*U232,2)</f>
        <v>7</v>
      </c>
      <c r="W232" s="158"/>
      <c r="X232" s="149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111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">
      <c r="A233" s="156"/>
      <c r="B233" s="157"/>
      <c r="C233" s="187" t="s">
        <v>419</v>
      </c>
      <c r="D233" s="159"/>
      <c r="E233" s="160">
        <v>20</v>
      </c>
      <c r="F233" s="158"/>
      <c r="G233" s="158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49"/>
      <c r="Y233" s="149"/>
      <c r="Z233" s="149"/>
      <c r="AA233" s="149"/>
      <c r="AB233" s="149"/>
      <c r="AC233" s="149"/>
      <c r="AD233" s="149"/>
      <c r="AE233" s="149"/>
      <c r="AF233" s="149"/>
      <c r="AG233" s="149" t="s">
        <v>152</v>
      </c>
      <c r="AH233" s="149">
        <v>5</v>
      </c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68">
        <v>100</v>
      </c>
      <c r="B234" s="169" t="s">
        <v>420</v>
      </c>
      <c r="C234" s="185" t="s">
        <v>421</v>
      </c>
      <c r="D234" s="170" t="s">
        <v>145</v>
      </c>
      <c r="E234" s="171">
        <v>10</v>
      </c>
      <c r="F234" s="172"/>
      <c r="G234" s="173">
        <f>ROUND(E234*F234,2)</f>
        <v>0</v>
      </c>
      <c r="H234" s="172"/>
      <c r="I234" s="173">
        <f>ROUND(E234*H234,2)</f>
        <v>0</v>
      </c>
      <c r="J234" s="172"/>
      <c r="K234" s="173">
        <f>ROUND(E234*J234,2)</f>
        <v>0</v>
      </c>
      <c r="L234" s="173">
        <v>21</v>
      </c>
      <c r="M234" s="173">
        <f>G234*(1+L234/100)</f>
        <v>0</v>
      </c>
      <c r="N234" s="173">
        <v>0</v>
      </c>
      <c r="O234" s="173">
        <f>ROUND(E234*N234,2)</f>
        <v>0</v>
      </c>
      <c r="P234" s="173">
        <v>0</v>
      </c>
      <c r="Q234" s="173">
        <f>ROUND(E234*P234,2)</f>
        <v>0</v>
      </c>
      <c r="R234" s="173" t="s">
        <v>275</v>
      </c>
      <c r="S234" s="173" t="s">
        <v>110</v>
      </c>
      <c r="T234" s="174" t="s">
        <v>110</v>
      </c>
      <c r="U234" s="158">
        <v>0.42200000000000004</v>
      </c>
      <c r="V234" s="158">
        <f>ROUND(E234*U234,2)</f>
        <v>4.22</v>
      </c>
      <c r="W234" s="158"/>
      <c r="X234" s="149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111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56"/>
      <c r="B235" s="157"/>
      <c r="C235" s="187" t="s">
        <v>422</v>
      </c>
      <c r="D235" s="159"/>
      <c r="E235" s="160">
        <v>10</v>
      </c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49"/>
      <c r="Y235" s="149"/>
      <c r="Z235" s="149"/>
      <c r="AA235" s="149"/>
      <c r="AB235" s="149"/>
      <c r="AC235" s="149"/>
      <c r="AD235" s="149"/>
      <c r="AE235" s="149"/>
      <c r="AF235" s="149"/>
      <c r="AG235" s="149" t="s">
        <v>152</v>
      </c>
      <c r="AH235" s="149">
        <v>5</v>
      </c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76">
        <v>101</v>
      </c>
      <c r="B236" s="177" t="s">
        <v>423</v>
      </c>
      <c r="C236" s="186" t="s">
        <v>424</v>
      </c>
      <c r="D236" s="178" t="s">
        <v>145</v>
      </c>
      <c r="E236" s="179">
        <v>20</v>
      </c>
      <c r="F236" s="180"/>
      <c r="G236" s="181">
        <f>ROUND(E236*F236,2)</f>
        <v>0</v>
      </c>
      <c r="H236" s="180"/>
      <c r="I236" s="181">
        <f>ROUND(E236*H236,2)</f>
        <v>0</v>
      </c>
      <c r="J236" s="180"/>
      <c r="K236" s="181">
        <f>ROUND(E236*J236,2)</f>
        <v>0</v>
      </c>
      <c r="L236" s="181">
        <v>21</v>
      </c>
      <c r="M236" s="181">
        <f>G236*(1+L236/100)</f>
        <v>0</v>
      </c>
      <c r="N236" s="181">
        <v>7.7000000000000007E-4</v>
      </c>
      <c r="O236" s="181">
        <f>ROUND(E236*N236,2)</f>
        <v>0.02</v>
      </c>
      <c r="P236" s="181">
        <v>0</v>
      </c>
      <c r="Q236" s="181">
        <f>ROUND(E236*P236,2)</f>
        <v>0</v>
      </c>
      <c r="R236" s="181" t="s">
        <v>275</v>
      </c>
      <c r="S236" s="181" t="s">
        <v>110</v>
      </c>
      <c r="T236" s="182" t="s">
        <v>110</v>
      </c>
      <c r="U236" s="158">
        <v>0.35100000000000003</v>
      </c>
      <c r="V236" s="158">
        <f>ROUND(E236*U236,2)</f>
        <v>7.02</v>
      </c>
      <c r="W236" s="158"/>
      <c r="X236" s="149"/>
      <c r="Y236" s="149"/>
      <c r="Z236" s="149"/>
      <c r="AA236" s="149"/>
      <c r="AB236" s="149"/>
      <c r="AC236" s="149"/>
      <c r="AD236" s="149"/>
      <c r="AE236" s="149"/>
      <c r="AF236" s="149"/>
      <c r="AG236" s="149" t="s">
        <v>111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76">
        <v>102</v>
      </c>
      <c r="B237" s="177" t="s">
        <v>425</v>
      </c>
      <c r="C237" s="186" t="s">
        <v>426</v>
      </c>
      <c r="D237" s="178" t="s">
        <v>145</v>
      </c>
      <c r="E237" s="179">
        <v>10</v>
      </c>
      <c r="F237" s="180"/>
      <c r="G237" s="181">
        <f>ROUND(E237*F237,2)</f>
        <v>0</v>
      </c>
      <c r="H237" s="180"/>
      <c r="I237" s="181">
        <f>ROUND(E237*H237,2)</f>
        <v>0</v>
      </c>
      <c r="J237" s="180"/>
      <c r="K237" s="181">
        <f>ROUND(E237*J237,2)</f>
        <v>0</v>
      </c>
      <c r="L237" s="181">
        <v>21</v>
      </c>
      <c r="M237" s="181">
        <f>G237*(1+L237/100)</f>
        <v>0</v>
      </c>
      <c r="N237" s="181">
        <v>1.2400000000000002E-3</v>
      </c>
      <c r="O237" s="181">
        <f>ROUND(E237*N237,2)</f>
        <v>0.01</v>
      </c>
      <c r="P237" s="181">
        <v>0</v>
      </c>
      <c r="Q237" s="181">
        <f>ROUND(E237*P237,2)</f>
        <v>0</v>
      </c>
      <c r="R237" s="181" t="s">
        <v>275</v>
      </c>
      <c r="S237" s="181" t="s">
        <v>110</v>
      </c>
      <c r="T237" s="182" t="s">
        <v>110</v>
      </c>
      <c r="U237" s="158">
        <v>0.42400000000000004</v>
      </c>
      <c r="V237" s="158">
        <f>ROUND(E237*U237,2)</f>
        <v>4.24</v>
      </c>
      <c r="W237" s="158"/>
      <c r="X237" s="149"/>
      <c r="Y237" s="149"/>
      <c r="Z237" s="149"/>
      <c r="AA237" s="149"/>
      <c r="AB237" s="149"/>
      <c r="AC237" s="149"/>
      <c r="AD237" s="149"/>
      <c r="AE237" s="149"/>
      <c r="AF237" s="149"/>
      <c r="AG237" s="149" t="s">
        <v>111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ht="22.5" outlineLevel="1" x14ac:dyDescent="0.2">
      <c r="A238" s="168">
        <v>103</v>
      </c>
      <c r="B238" s="169" t="s">
        <v>427</v>
      </c>
      <c r="C238" s="185" t="s">
        <v>428</v>
      </c>
      <c r="D238" s="170" t="s">
        <v>145</v>
      </c>
      <c r="E238" s="171">
        <v>49</v>
      </c>
      <c r="F238" s="172"/>
      <c r="G238" s="173">
        <f>ROUND(E238*F238,2)</f>
        <v>0</v>
      </c>
      <c r="H238" s="172"/>
      <c r="I238" s="173">
        <f>ROUND(E238*H238,2)</f>
        <v>0</v>
      </c>
      <c r="J238" s="172"/>
      <c r="K238" s="173">
        <f>ROUND(E238*J238,2)</f>
        <v>0</v>
      </c>
      <c r="L238" s="173">
        <v>21</v>
      </c>
      <c r="M238" s="173">
        <f>G238*(1+L238/100)</f>
        <v>0</v>
      </c>
      <c r="N238" s="173">
        <v>1.9000000000000001E-4</v>
      </c>
      <c r="O238" s="173">
        <f>ROUND(E238*N238,2)</f>
        <v>0.01</v>
      </c>
      <c r="P238" s="173">
        <v>0</v>
      </c>
      <c r="Q238" s="173">
        <f>ROUND(E238*P238,2)</f>
        <v>0</v>
      </c>
      <c r="R238" s="173" t="s">
        <v>275</v>
      </c>
      <c r="S238" s="173" t="s">
        <v>110</v>
      </c>
      <c r="T238" s="174" t="s">
        <v>110</v>
      </c>
      <c r="U238" s="158">
        <v>8.3000000000000004E-2</v>
      </c>
      <c r="V238" s="158">
        <f>ROUND(E238*U238,2)</f>
        <v>4.07</v>
      </c>
      <c r="W238" s="158"/>
      <c r="X238" s="149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111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56"/>
      <c r="B239" s="157"/>
      <c r="C239" s="187" t="s">
        <v>429</v>
      </c>
      <c r="D239" s="159"/>
      <c r="E239" s="160">
        <v>49</v>
      </c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49"/>
      <c r="Y239" s="149"/>
      <c r="Z239" s="149"/>
      <c r="AA239" s="149"/>
      <c r="AB239" s="149"/>
      <c r="AC239" s="149"/>
      <c r="AD239" s="149"/>
      <c r="AE239" s="149"/>
      <c r="AF239" s="149"/>
      <c r="AG239" s="149" t="s">
        <v>152</v>
      </c>
      <c r="AH239" s="149">
        <v>5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ht="22.5" outlineLevel="1" x14ac:dyDescent="0.2">
      <c r="A240" s="176">
        <v>104</v>
      </c>
      <c r="B240" s="177" t="s">
        <v>430</v>
      </c>
      <c r="C240" s="186" t="s">
        <v>431</v>
      </c>
      <c r="D240" s="178" t="s">
        <v>145</v>
      </c>
      <c r="E240" s="179">
        <v>10</v>
      </c>
      <c r="F240" s="180"/>
      <c r="G240" s="181">
        <f t="shared" ref="G240:G245" si="14">ROUND(E240*F240,2)</f>
        <v>0</v>
      </c>
      <c r="H240" s="180"/>
      <c r="I240" s="181">
        <f t="shared" ref="I240:I245" si="15">ROUND(E240*H240,2)</f>
        <v>0</v>
      </c>
      <c r="J240" s="180"/>
      <c r="K240" s="181">
        <f t="shared" ref="K240:K245" si="16">ROUND(E240*J240,2)</f>
        <v>0</v>
      </c>
      <c r="L240" s="181">
        <v>21</v>
      </c>
      <c r="M240" s="181">
        <f t="shared" ref="M240:M245" si="17">G240*(1+L240/100)</f>
        <v>0</v>
      </c>
      <c r="N240" s="181">
        <v>7.2000000000000005E-4</v>
      </c>
      <c r="O240" s="181">
        <f t="shared" ref="O240:O245" si="18">ROUND(E240*N240,2)</f>
        <v>0.01</v>
      </c>
      <c r="P240" s="181">
        <v>0</v>
      </c>
      <c r="Q240" s="181">
        <f t="shared" ref="Q240:Q245" si="19">ROUND(E240*P240,2)</f>
        <v>0</v>
      </c>
      <c r="R240" s="181" t="s">
        <v>275</v>
      </c>
      <c r="S240" s="181" t="s">
        <v>110</v>
      </c>
      <c r="T240" s="182" t="s">
        <v>110</v>
      </c>
      <c r="U240" s="158">
        <v>0.38100000000000001</v>
      </c>
      <c r="V240" s="158">
        <f t="shared" ref="V240:V245" si="20">ROUND(E240*U240,2)</f>
        <v>3.81</v>
      </c>
      <c r="W240" s="158"/>
      <c r="X240" s="149"/>
      <c r="Y240" s="149"/>
      <c r="Z240" s="149"/>
      <c r="AA240" s="149"/>
      <c r="AB240" s="149"/>
      <c r="AC240" s="149"/>
      <c r="AD240" s="149"/>
      <c r="AE240" s="149"/>
      <c r="AF240" s="149"/>
      <c r="AG240" s="149" t="s">
        <v>111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">
      <c r="A241" s="176">
        <v>105</v>
      </c>
      <c r="B241" s="177" t="s">
        <v>432</v>
      </c>
      <c r="C241" s="186" t="s">
        <v>433</v>
      </c>
      <c r="D241" s="178" t="s">
        <v>145</v>
      </c>
      <c r="E241" s="179">
        <v>12</v>
      </c>
      <c r="F241" s="180"/>
      <c r="G241" s="181">
        <f t="shared" si="14"/>
        <v>0</v>
      </c>
      <c r="H241" s="180"/>
      <c r="I241" s="181">
        <f t="shared" si="15"/>
        <v>0</v>
      </c>
      <c r="J241" s="180"/>
      <c r="K241" s="181">
        <f t="shared" si="16"/>
        <v>0</v>
      </c>
      <c r="L241" s="181">
        <v>21</v>
      </c>
      <c r="M241" s="181">
        <f t="shared" si="17"/>
        <v>0</v>
      </c>
      <c r="N241" s="181">
        <v>2.5200000000000001E-3</v>
      </c>
      <c r="O241" s="181">
        <f t="shared" si="18"/>
        <v>0.03</v>
      </c>
      <c r="P241" s="181">
        <v>0</v>
      </c>
      <c r="Q241" s="181">
        <f t="shared" si="19"/>
        <v>0</v>
      </c>
      <c r="R241" s="181" t="s">
        <v>275</v>
      </c>
      <c r="S241" s="181" t="s">
        <v>110</v>
      </c>
      <c r="T241" s="182" t="s">
        <v>110</v>
      </c>
      <c r="U241" s="158">
        <v>0.43300000000000005</v>
      </c>
      <c r="V241" s="158">
        <f t="shared" si="20"/>
        <v>5.2</v>
      </c>
      <c r="W241" s="158"/>
      <c r="X241" s="149"/>
      <c r="Y241" s="149"/>
      <c r="Z241" s="149"/>
      <c r="AA241" s="149"/>
      <c r="AB241" s="149"/>
      <c r="AC241" s="149"/>
      <c r="AD241" s="149"/>
      <c r="AE241" s="149"/>
      <c r="AF241" s="149"/>
      <c r="AG241" s="149" t="s">
        <v>111</v>
      </c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">
      <c r="A242" s="176">
        <v>106</v>
      </c>
      <c r="B242" s="177" t="s">
        <v>434</v>
      </c>
      <c r="C242" s="186" t="s">
        <v>435</v>
      </c>
      <c r="D242" s="178" t="s">
        <v>145</v>
      </c>
      <c r="E242" s="179">
        <v>40</v>
      </c>
      <c r="F242" s="180"/>
      <c r="G242" s="181">
        <f t="shared" si="14"/>
        <v>0</v>
      </c>
      <c r="H242" s="180"/>
      <c r="I242" s="181">
        <f t="shared" si="15"/>
        <v>0</v>
      </c>
      <c r="J242" s="180"/>
      <c r="K242" s="181">
        <f t="shared" si="16"/>
        <v>0</v>
      </c>
      <c r="L242" s="181">
        <v>21</v>
      </c>
      <c r="M242" s="181">
        <f t="shared" si="17"/>
        <v>0</v>
      </c>
      <c r="N242" s="181">
        <v>5.1000000000000004E-4</v>
      </c>
      <c r="O242" s="181">
        <f t="shared" si="18"/>
        <v>0.02</v>
      </c>
      <c r="P242" s="181">
        <v>0</v>
      </c>
      <c r="Q242" s="181">
        <f t="shared" si="19"/>
        <v>0</v>
      </c>
      <c r="R242" s="181" t="s">
        <v>275</v>
      </c>
      <c r="S242" s="181" t="s">
        <v>110</v>
      </c>
      <c r="T242" s="182" t="s">
        <v>110</v>
      </c>
      <c r="U242" s="158">
        <v>0.251</v>
      </c>
      <c r="V242" s="158">
        <f t="shared" si="20"/>
        <v>10.039999999999999</v>
      </c>
      <c r="W242" s="158"/>
      <c r="X242" s="149"/>
      <c r="Y242" s="149"/>
      <c r="Z242" s="149"/>
      <c r="AA242" s="149"/>
      <c r="AB242" s="149"/>
      <c r="AC242" s="149"/>
      <c r="AD242" s="149"/>
      <c r="AE242" s="149"/>
      <c r="AF242" s="149"/>
      <c r="AG242" s="149" t="s">
        <v>111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 x14ac:dyDescent="0.2">
      <c r="A243" s="176">
        <v>107</v>
      </c>
      <c r="B243" s="177" t="s">
        <v>436</v>
      </c>
      <c r="C243" s="186" t="s">
        <v>437</v>
      </c>
      <c r="D243" s="178" t="s">
        <v>145</v>
      </c>
      <c r="E243" s="179">
        <v>2</v>
      </c>
      <c r="F243" s="180"/>
      <c r="G243" s="181">
        <f t="shared" si="14"/>
        <v>0</v>
      </c>
      <c r="H243" s="180"/>
      <c r="I243" s="181">
        <f t="shared" si="15"/>
        <v>0</v>
      </c>
      <c r="J243" s="180"/>
      <c r="K243" s="181">
        <f t="shared" si="16"/>
        <v>0</v>
      </c>
      <c r="L243" s="181">
        <v>21</v>
      </c>
      <c r="M243" s="181">
        <f t="shared" si="17"/>
        <v>0</v>
      </c>
      <c r="N243" s="181">
        <v>6.4760000000000012E-2</v>
      </c>
      <c r="O243" s="181">
        <f t="shared" si="18"/>
        <v>0.13</v>
      </c>
      <c r="P243" s="181">
        <v>0</v>
      </c>
      <c r="Q243" s="181">
        <f t="shared" si="19"/>
        <v>0</v>
      </c>
      <c r="R243" s="181"/>
      <c r="S243" s="181" t="s">
        <v>168</v>
      </c>
      <c r="T243" s="182" t="s">
        <v>130</v>
      </c>
      <c r="U243" s="158">
        <v>0.62200000000000011</v>
      </c>
      <c r="V243" s="158">
        <f t="shared" si="20"/>
        <v>1.24</v>
      </c>
      <c r="W243" s="158"/>
      <c r="X243" s="149"/>
      <c r="Y243" s="149"/>
      <c r="Z243" s="149"/>
      <c r="AA243" s="149"/>
      <c r="AB243" s="149"/>
      <c r="AC243" s="149"/>
      <c r="AD243" s="149"/>
      <c r="AE243" s="149"/>
      <c r="AF243" s="149"/>
      <c r="AG243" s="149" t="s">
        <v>111</v>
      </c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1" x14ac:dyDescent="0.2">
      <c r="A244" s="176">
        <v>108</v>
      </c>
      <c r="B244" s="177" t="s">
        <v>438</v>
      </c>
      <c r="C244" s="186" t="s">
        <v>439</v>
      </c>
      <c r="D244" s="178" t="s">
        <v>145</v>
      </c>
      <c r="E244" s="179">
        <v>10</v>
      </c>
      <c r="F244" s="180"/>
      <c r="G244" s="181">
        <f t="shared" si="14"/>
        <v>0</v>
      </c>
      <c r="H244" s="180"/>
      <c r="I244" s="181">
        <f t="shared" si="15"/>
        <v>0</v>
      </c>
      <c r="J244" s="180"/>
      <c r="K244" s="181">
        <f t="shared" si="16"/>
        <v>0</v>
      </c>
      <c r="L244" s="181">
        <v>21</v>
      </c>
      <c r="M244" s="181">
        <f t="shared" si="17"/>
        <v>0</v>
      </c>
      <c r="N244" s="181">
        <v>1.8000000000000001E-4</v>
      </c>
      <c r="O244" s="181">
        <f t="shared" si="18"/>
        <v>0</v>
      </c>
      <c r="P244" s="181">
        <v>0</v>
      </c>
      <c r="Q244" s="181">
        <f t="shared" si="19"/>
        <v>0</v>
      </c>
      <c r="R244" s="181"/>
      <c r="S244" s="181" t="s">
        <v>168</v>
      </c>
      <c r="T244" s="182" t="s">
        <v>130</v>
      </c>
      <c r="U244" s="158">
        <v>0.16500000000000001</v>
      </c>
      <c r="V244" s="158">
        <f t="shared" si="20"/>
        <v>1.65</v>
      </c>
      <c r="W244" s="158"/>
      <c r="X244" s="149"/>
      <c r="Y244" s="149"/>
      <c r="Z244" s="149"/>
      <c r="AA244" s="149"/>
      <c r="AB244" s="149"/>
      <c r="AC244" s="149"/>
      <c r="AD244" s="149"/>
      <c r="AE244" s="149"/>
      <c r="AF244" s="149"/>
      <c r="AG244" s="149" t="s">
        <v>111</v>
      </c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">
      <c r="A245" s="168">
        <v>109</v>
      </c>
      <c r="B245" s="169" t="s">
        <v>440</v>
      </c>
      <c r="C245" s="185" t="s">
        <v>441</v>
      </c>
      <c r="D245" s="170" t="s">
        <v>145</v>
      </c>
      <c r="E245" s="171">
        <v>98</v>
      </c>
      <c r="F245" s="172"/>
      <c r="G245" s="173">
        <f t="shared" si="14"/>
        <v>0</v>
      </c>
      <c r="H245" s="172"/>
      <c r="I245" s="173">
        <f t="shared" si="15"/>
        <v>0</v>
      </c>
      <c r="J245" s="172"/>
      <c r="K245" s="173">
        <f t="shared" si="16"/>
        <v>0</v>
      </c>
      <c r="L245" s="173">
        <v>21</v>
      </c>
      <c r="M245" s="173">
        <f t="shared" si="17"/>
        <v>0</v>
      </c>
      <c r="N245" s="173">
        <v>3.1000000000000005E-4</v>
      </c>
      <c r="O245" s="173">
        <f t="shared" si="18"/>
        <v>0.03</v>
      </c>
      <c r="P245" s="173">
        <v>0</v>
      </c>
      <c r="Q245" s="173">
        <f t="shared" si="19"/>
        <v>0</v>
      </c>
      <c r="R245" s="173"/>
      <c r="S245" s="173" t="s">
        <v>168</v>
      </c>
      <c r="T245" s="174" t="s">
        <v>130</v>
      </c>
      <c r="U245" s="158">
        <v>0.20700000000000002</v>
      </c>
      <c r="V245" s="158">
        <f t="shared" si="20"/>
        <v>20.29</v>
      </c>
      <c r="W245" s="158"/>
      <c r="X245" s="149"/>
      <c r="Y245" s="149"/>
      <c r="Z245" s="149"/>
      <c r="AA245" s="149"/>
      <c r="AB245" s="149"/>
      <c r="AC245" s="149"/>
      <c r="AD245" s="149"/>
      <c r="AE245" s="149"/>
      <c r="AF245" s="149"/>
      <c r="AG245" s="149" t="s">
        <v>111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">
      <c r="A246" s="156"/>
      <c r="B246" s="157"/>
      <c r="C246" s="187" t="s">
        <v>442</v>
      </c>
      <c r="D246" s="159"/>
      <c r="E246" s="160">
        <v>98</v>
      </c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49"/>
      <c r="Y246" s="149"/>
      <c r="Z246" s="149"/>
      <c r="AA246" s="149"/>
      <c r="AB246" s="149"/>
      <c r="AC246" s="149"/>
      <c r="AD246" s="149"/>
      <c r="AE246" s="149"/>
      <c r="AF246" s="149"/>
      <c r="AG246" s="149" t="s">
        <v>152</v>
      </c>
      <c r="AH246" s="149">
        <v>5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ht="22.5" outlineLevel="1" x14ac:dyDescent="0.2">
      <c r="A247" s="168">
        <v>110</v>
      </c>
      <c r="B247" s="169" t="s">
        <v>443</v>
      </c>
      <c r="C247" s="185" t="s">
        <v>444</v>
      </c>
      <c r="D247" s="170" t="s">
        <v>145</v>
      </c>
      <c r="E247" s="171">
        <v>2</v>
      </c>
      <c r="F247" s="172"/>
      <c r="G247" s="173">
        <f>ROUND(E247*F247,2)</f>
        <v>0</v>
      </c>
      <c r="H247" s="172"/>
      <c r="I247" s="173">
        <f>ROUND(E247*H247,2)</f>
        <v>0</v>
      </c>
      <c r="J247" s="172"/>
      <c r="K247" s="173">
        <f>ROUND(E247*J247,2)</f>
        <v>0</v>
      </c>
      <c r="L247" s="173">
        <v>21</v>
      </c>
      <c r="M247" s="173">
        <f>G247*(1+L247/100)</f>
        <v>0</v>
      </c>
      <c r="N247" s="173">
        <v>3.0500000000000002E-3</v>
      </c>
      <c r="O247" s="173">
        <f>ROUND(E247*N247,2)</f>
        <v>0.01</v>
      </c>
      <c r="P247" s="173">
        <v>0</v>
      </c>
      <c r="Q247" s="173">
        <f>ROUND(E247*P247,2)</f>
        <v>0</v>
      </c>
      <c r="R247" s="173" t="s">
        <v>199</v>
      </c>
      <c r="S247" s="173" t="s">
        <v>110</v>
      </c>
      <c r="T247" s="174" t="s">
        <v>110</v>
      </c>
      <c r="U247" s="158">
        <v>0</v>
      </c>
      <c r="V247" s="158">
        <f>ROUND(E247*U247,2)</f>
        <v>0</v>
      </c>
      <c r="W247" s="158"/>
      <c r="X247" s="149"/>
      <c r="Y247" s="149"/>
      <c r="Z247" s="149"/>
      <c r="AA247" s="149"/>
      <c r="AB247" s="149"/>
      <c r="AC247" s="149"/>
      <c r="AD247" s="149"/>
      <c r="AE247" s="149"/>
      <c r="AF247" s="149"/>
      <c r="AG247" s="149" t="s">
        <v>200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 x14ac:dyDescent="0.2">
      <c r="A248" s="156"/>
      <c r="B248" s="157"/>
      <c r="C248" s="187" t="s">
        <v>445</v>
      </c>
      <c r="D248" s="159"/>
      <c r="E248" s="160">
        <v>2</v>
      </c>
      <c r="F248" s="158"/>
      <c r="G248" s="158"/>
      <c r="H248" s="158"/>
      <c r="I248" s="158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49"/>
      <c r="Y248" s="149"/>
      <c r="Z248" s="149"/>
      <c r="AA248" s="149"/>
      <c r="AB248" s="149"/>
      <c r="AC248" s="149"/>
      <c r="AD248" s="149"/>
      <c r="AE248" s="149"/>
      <c r="AF248" s="149"/>
      <c r="AG248" s="149" t="s">
        <v>152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ht="22.5" outlineLevel="1" x14ac:dyDescent="0.2">
      <c r="A249" s="168">
        <v>111</v>
      </c>
      <c r="B249" s="169" t="s">
        <v>446</v>
      </c>
      <c r="C249" s="185" t="s">
        <v>447</v>
      </c>
      <c r="D249" s="170" t="s">
        <v>145</v>
      </c>
      <c r="E249" s="171">
        <v>4</v>
      </c>
      <c r="F249" s="172"/>
      <c r="G249" s="173">
        <f>ROUND(E249*F249,2)</f>
        <v>0</v>
      </c>
      <c r="H249" s="172"/>
      <c r="I249" s="173">
        <f>ROUND(E249*H249,2)</f>
        <v>0</v>
      </c>
      <c r="J249" s="172"/>
      <c r="K249" s="173">
        <f>ROUND(E249*J249,2)</f>
        <v>0</v>
      </c>
      <c r="L249" s="173">
        <v>21</v>
      </c>
      <c r="M249" s="173">
        <f>G249*(1+L249/100)</f>
        <v>0</v>
      </c>
      <c r="N249" s="173">
        <v>3.8400000000000001E-3</v>
      </c>
      <c r="O249" s="173">
        <f>ROUND(E249*N249,2)</f>
        <v>0.02</v>
      </c>
      <c r="P249" s="173">
        <v>0</v>
      </c>
      <c r="Q249" s="173">
        <f>ROUND(E249*P249,2)</f>
        <v>0</v>
      </c>
      <c r="R249" s="173" t="s">
        <v>199</v>
      </c>
      <c r="S249" s="173" t="s">
        <v>110</v>
      </c>
      <c r="T249" s="174" t="s">
        <v>110</v>
      </c>
      <c r="U249" s="158">
        <v>0</v>
      </c>
      <c r="V249" s="158">
        <f>ROUND(E249*U249,2)</f>
        <v>0</v>
      </c>
      <c r="W249" s="158"/>
      <c r="X249" s="149"/>
      <c r="Y249" s="149"/>
      <c r="Z249" s="149"/>
      <c r="AA249" s="149"/>
      <c r="AB249" s="149"/>
      <c r="AC249" s="149"/>
      <c r="AD249" s="149"/>
      <c r="AE249" s="149"/>
      <c r="AF249" s="149"/>
      <c r="AG249" s="149" t="s">
        <v>200</v>
      </c>
      <c r="AH249" s="149"/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 x14ac:dyDescent="0.2">
      <c r="A250" s="156"/>
      <c r="B250" s="157"/>
      <c r="C250" s="187" t="s">
        <v>448</v>
      </c>
      <c r="D250" s="159"/>
      <c r="E250" s="160">
        <v>4</v>
      </c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49"/>
      <c r="Y250" s="149"/>
      <c r="Z250" s="149"/>
      <c r="AA250" s="149"/>
      <c r="AB250" s="149"/>
      <c r="AC250" s="149"/>
      <c r="AD250" s="149"/>
      <c r="AE250" s="149"/>
      <c r="AF250" s="149"/>
      <c r="AG250" s="149" t="s">
        <v>152</v>
      </c>
      <c r="AH250" s="149">
        <v>5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ht="22.5" outlineLevel="1" x14ac:dyDescent="0.2">
      <c r="A251" s="168">
        <v>112</v>
      </c>
      <c r="B251" s="169" t="s">
        <v>449</v>
      </c>
      <c r="C251" s="185" t="s">
        <v>450</v>
      </c>
      <c r="D251" s="170" t="s">
        <v>145</v>
      </c>
      <c r="E251" s="171">
        <v>16</v>
      </c>
      <c r="F251" s="172"/>
      <c r="G251" s="173">
        <f>ROUND(E251*F251,2)</f>
        <v>0</v>
      </c>
      <c r="H251" s="172"/>
      <c r="I251" s="173">
        <f>ROUND(E251*H251,2)</f>
        <v>0</v>
      </c>
      <c r="J251" s="172"/>
      <c r="K251" s="173">
        <f>ROUND(E251*J251,2)</f>
        <v>0</v>
      </c>
      <c r="L251" s="173">
        <v>21</v>
      </c>
      <c r="M251" s="173">
        <f>G251*(1+L251/100)</f>
        <v>0</v>
      </c>
      <c r="N251" s="173">
        <v>4.6200000000000008E-3</v>
      </c>
      <c r="O251" s="173">
        <f>ROUND(E251*N251,2)</f>
        <v>7.0000000000000007E-2</v>
      </c>
      <c r="P251" s="173">
        <v>0</v>
      </c>
      <c r="Q251" s="173">
        <f>ROUND(E251*P251,2)</f>
        <v>0</v>
      </c>
      <c r="R251" s="173" t="s">
        <v>199</v>
      </c>
      <c r="S251" s="173" t="s">
        <v>110</v>
      </c>
      <c r="T251" s="174" t="s">
        <v>110</v>
      </c>
      <c r="U251" s="158">
        <v>0</v>
      </c>
      <c r="V251" s="158">
        <f>ROUND(E251*U251,2)</f>
        <v>0</v>
      </c>
      <c r="W251" s="158"/>
      <c r="X251" s="149"/>
      <c r="Y251" s="149"/>
      <c r="Z251" s="149"/>
      <c r="AA251" s="149"/>
      <c r="AB251" s="149"/>
      <c r="AC251" s="149"/>
      <c r="AD251" s="149"/>
      <c r="AE251" s="149"/>
      <c r="AF251" s="149"/>
      <c r="AG251" s="149" t="s">
        <v>200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 x14ac:dyDescent="0.2">
      <c r="A252" s="156"/>
      <c r="B252" s="157"/>
      <c r="C252" s="187" t="s">
        <v>451</v>
      </c>
      <c r="D252" s="159"/>
      <c r="E252" s="160">
        <v>8</v>
      </c>
      <c r="F252" s="158"/>
      <c r="G252" s="158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49"/>
      <c r="Y252" s="149"/>
      <c r="Z252" s="149"/>
      <c r="AA252" s="149"/>
      <c r="AB252" s="149"/>
      <c r="AC252" s="149"/>
      <c r="AD252" s="149"/>
      <c r="AE252" s="149"/>
      <c r="AF252" s="149"/>
      <c r="AG252" s="149" t="s">
        <v>152</v>
      </c>
      <c r="AH252" s="149">
        <v>5</v>
      </c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 x14ac:dyDescent="0.2">
      <c r="A253" s="156"/>
      <c r="B253" s="157"/>
      <c r="C253" s="187" t="s">
        <v>452</v>
      </c>
      <c r="D253" s="159"/>
      <c r="E253" s="160">
        <v>8</v>
      </c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49"/>
      <c r="Y253" s="149"/>
      <c r="Z253" s="149"/>
      <c r="AA253" s="149"/>
      <c r="AB253" s="149"/>
      <c r="AC253" s="149"/>
      <c r="AD253" s="149"/>
      <c r="AE253" s="149"/>
      <c r="AF253" s="149"/>
      <c r="AG253" s="149" t="s">
        <v>152</v>
      </c>
      <c r="AH253" s="149">
        <v>0</v>
      </c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ht="22.5" outlineLevel="1" x14ac:dyDescent="0.2">
      <c r="A254" s="168">
        <v>113</v>
      </c>
      <c r="B254" s="169" t="s">
        <v>453</v>
      </c>
      <c r="C254" s="185" t="s">
        <v>454</v>
      </c>
      <c r="D254" s="170" t="s">
        <v>145</v>
      </c>
      <c r="E254" s="171">
        <v>34</v>
      </c>
      <c r="F254" s="172"/>
      <c r="G254" s="173">
        <f>ROUND(E254*F254,2)</f>
        <v>0</v>
      </c>
      <c r="H254" s="172"/>
      <c r="I254" s="173">
        <f>ROUND(E254*H254,2)</f>
        <v>0</v>
      </c>
      <c r="J254" s="172"/>
      <c r="K254" s="173">
        <f>ROUND(E254*J254,2)</f>
        <v>0</v>
      </c>
      <c r="L254" s="173">
        <v>21</v>
      </c>
      <c r="M254" s="173">
        <f>G254*(1+L254/100)</f>
        <v>0</v>
      </c>
      <c r="N254" s="173">
        <v>6.2900000000000005E-3</v>
      </c>
      <c r="O254" s="173">
        <f>ROUND(E254*N254,2)</f>
        <v>0.21</v>
      </c>
      <c r="P254" s="173">
        <v>0</v>
      </c>
      <c r="Q254" s="173">
        <f>ROUND(E254*P254,2)</f>
        <v>0</v>
      </c>
      <c r="R254" s="173" t="s">
        <v>199</v>
      </c>
      <c r="S254" s="173" t="s">
        <v>110</v>
      </c>
      <c r="T254" s="174" t="s">
        <v>110</v>
      </c>
      <c r="U254" s="158">
        <v>0</v>
      </c>
      <c r="V254" s="158">
        <f>ROUND(E254*U254,2)</f>
        <v>0</v>
      </c>
      <c r="W254" s="158"/>
      <c r="X254" s="149"/>
      <c r="Y254" s="149"/>
      <c r="Z254" s="149"/>
      <c r="AA254" s="149"/>
      <c r="AB254" s="149"/>
      <c r="AC254" s="149"/>
      <c r="AD254" s="149"/>
      <c r="AE254" s="149"/>
      <c r="AF254" s="149"/>
      <c r="AG254" s="149" t="s">
        <v>200</v>
      </c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1" x14ac:dyDescent="0.2">
      <c r="A255" s="156"/>
      <c r="B255" s="157"/>
      <c r="C255" s="187" t="s">
        <v>455</v>
      </c>
      <c r="D255" s="159"/>
      <c r="E255" s="160">
        <v>12</v>
      </c>
      <c r="F255" s="158"/>
      <c r="G255" s="158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49"/>
      <c r="Y255" s="149"/>
      <c r="Z255" s="149"/>
      <c r="AA255" s="149"/>
      <c r="AB255" s="149"/>
      <c r="AC255" s="149"/>
      <c r="AD255" s="149"/>
      <c r="AE255" s="149"/>
      <c r="AF255" s="149"/>
      <c r="AG255" s="149" t="s">
        <v>152</v>
      </c>
      <c r="AH255" s="149">
        <v>5</v>
      </c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1" x14ac:dyDescent="0.2">
      <c r="A256" s="156"/>
      <c r="B256" s="157"/>
      <c r="C256" s="187" t="s">
        <v>456</v>
      </c>
      <c r="D256" s="159"/>
      <c r="E256" s="160">
        <v>4</v>
      </c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49"/>
      <c r="Y256" s="149"/>
      <c r="Z256" s="149"/>
      <c r="AA256" s="149"/>
      <c r="AB256" s="149"/>
      <c r="AC256" s="149"/>
      <c r="AD256" s="149"/>
      <c r="AE256" s="149"/>
      <c r="AF256" s="149"/>
      <c r="AG256" s="149" t="s">
        <v>152</v>
      </c>
      <c r="AH256" s="149">
        <v>5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 x14ac:dyDescent="0.2">
      <c r="A257" s="156"/>
      <c r="B257" s="157"/>
      <c r="C257" s="187" t="s">
        <v>457</v>
      </c>
      <c r="D257" s="159"/>
      <c r="E257" s="160">
        <v>18</v>
      </c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49"/>
      <c r="Y257" s="149"/>
      <c r="Z257" s="149"/>
      <c r="AA257" s="149"/>
      <c r="AB257" s="149"/>
      <c r="AC257" s="149"/>
      <c r="AD257" s="149"/>
      <c r="AE257" s="149"/>
      <c r="AF257" s="149"/>
      <c r="AG257" s="149" t="s">
        <v>152</v>
      </c>
      <c r="AH257" s="149">
        <v>5</v>
      </c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 x14ac:dyDescent="0.2">
      <c r="A258" s="176">
        <v>114</v>
      </c>
      <c r="B258" s="177" t="s">
        <v>458</v>
      </c>
      <c r="C258" s="186" t="s">
        <v>459</v>
      </c>
      <c r="D258" s="178" t="s">
        <v>145</v>
      </c>
      <c r="E258" s="179">
        <v>6</v>
      </c>
      <c r="F258" s="180"/>
      <c r="G258" s="181">
        <f>ROUND(E258*F258,2)</f>
        <v>0</v>
      </c>
      <c r="H258" s="180"/>
      <c r="I258" s="181">
        <f>ROUND(E258*H258,2)</f>
        <v>0</v>
      </c>
      <c r="J258" s="180"/>
      <c r="K258" s="181">
        <f>ROUND(E258*J258,2)</f>
        <v>0</v>
      </c>
      <c r="L258" s="181">
        <v>21</v>
      </c>
      <c r="M258" s="181">
        <f>G258*(1+L258/100)</f>
        <v>0</v>
      </c>
      <c r="N258" s="181">
        <v>1.1600000000000001E-2</v>
      </c>
      <c r="O258" s="181">
        <f>ROUND(E258*N258,2)</f>
        <v>7.0000000000000007E-2</v>
      </c>
      <c r="P258" s="181">
        <v>0</v>
      </c>
      <c r="Q258" s="181">
        <f>ROUND(E258*P258,2)</f>
        <v>0</v>
      </c>
      <c r="R258" s="181"/>
      <c r="S258" s="181" t="s">
        <v>168</v>
      </c>
      <c r="T258" s="182" t="s">
        <v>130</v>
      </c>
      <c r="U258" s="158">
        <v>0</v>
      </c>
      <c r="V258" s="158">
        <f>ROUND(E258*U258,2)</f>
        <v>0</v>
      </c>
      <c r="W258" s="158"/>
      <c r="X258" s="149"/>
      <c r="Y258" s="149"/>
      <c r="Z258" s="149"/>
      <c r="AA258" s="149"/>
      <c r="AB258" s="149"/>
      <c r="AC258" s="149"/>
      <c r="AD258" s="149"/>
      <c r="AE258" s="149"/>
      <c r="AF258" s="149"/>
      <c r="AG258" s="149" t="s">
        <v>200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 x14ac:dyDescent="0.2">
      <c r="A259" s="168">
        <v>115</v>
      </c>
      <c r="B259" s="169" t="s">
        <v>460</v>
      </c>
      <c r="C259" s="185" t="s">
        <v>461</v>
      </c>
      <c r="D259" s="170" t="s">
        <v>241</v>
      </c>
      <c r="E259" s="171">
        <v>98</v>
      </c>
      <c r="F259" s="172"/>
      <c r="G259" s="173">
        <f>ROUND(E259*F259,2)</f>
        <v>0</v>
      </c>
      <c r="H259" s="172"/>
      <c r="I259" s="173">
        <f>ROUND(E259*H259,2)</f>
        <v>0</v>
      </c>
      <c r="J259" s="172"/>
      <c r="K259" s="173">
        <f>ROUND(E259*J259,2)</f>
        <v>0</v>
      </c>
      <c r="L259" s="173">
        <v>21</v>
      </c>
      <c r="M259" s="173">
        <f>G259*(1+L259/100)</f>
        <v>0</v>
      </c>
      <c r="N259" s="173">
        <v>5.5000000000000003E-4</v>
      </c>
      <c r="O259" s="173">
        <f>ROUND(E259*N259,2)</f>
        <v>0.05</v>
      </c>
      <c r="P259" s="173">
        <v>0</v>
      </c>
      <c r="Q259" s="173">
        <f>ROUND(E259*P259,2)</f>
        <v>0</v>
      </c>
      <c r="R259" s="173"/>
      <c r="S259" s="173" t="s">
        <v>168</v>
      </c>
      <c r="T259" s="174" t="s">
        <v>130</v>
      </c>
      <c r="U259" s="158">
        <v>0</v>
      </c>
      <c r="V259" s="158">
        <f>ROUND(E259*U259,2)</f>
        <v>0</v>
      </c>
      <c r="W259" s="158"/>
      <c r="X259" s="149"/>
      <c r="Y259" s="149"/>
      <c r="Z259" s="149"/>
      <c r="AA259" s="149"/>
      <c r="AB259" s="149"/>
      <c r="AC259" s="149"/>
      <c r="AD259" s="149"/>
      <c r="AE259" s="149"/>
      <c r="AF259" s="149"/>
      <c r="AG259" s="149" t="s">
        <v>208</v>
      </c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56"/>
      <c r="B260" s="157"/>
      <c r="C260" s="241" t="s">
        <v>462</v>
      </c>
      <c r="D260" s="242"/>
      <c r="E260" s="242"/>
      <c r="F260" s="242"/>
      <c r="G260" s="242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49"/>
      <c r="Y260" s="149"/>
      <c r="Z260" s="149"/>
      <c r="AA260" s="149"/>
      <c r="AB260" s="149"/>
      <c r="AC260" s="149"/>
      <c r="AD260" s="149"/>
      <c r="AE260" s="149"/>
      <c r="AF260" s="149"/>
      <c r="AG260" s="149" t="s">
        <v>121</v>
      </c>
      <c r="AH260" s="149"/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1" x14ac:dyDescent="0.2">
      <c r="A261" s="156"/>
      <c r="B261" s="157"/>
      <c r="C261" s="187" t="s">
        <v>442</v>
      </c>
      <c r="D261" s="159"/>
      <c r="E261" s="160">
        <v>98</v>
      </c>
      <c r="F261" s="158"/>
      <c r="G261" s="158"/>
      <c r="H261" s="158"/>
      <c r="I261" s="158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49"/>
      <c r="Y261" s="149"/>
      <c r="Z261" s="149"/>
      <c r="AA261" s="149"/>
      <c r="AB261" s="149"/>
      <c r="AC261" s="149"/>
      <c r="AD261" s="149"/>
      <c r="AE261" s="149"/>
      <c r="AF261" s="149"/>
      <c r="AG261" s="149" t="s">
        <v>152</v>
      </c>
      <c r="AH261" s="149">
        <v>5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76">
        <v>116</v>
      </c>
      <c r="B262" s="177" t="s">
        <v>463</v>
      </c>
      <c r="C262" s="186" t="s">
        <v>464</v>
      </c>
      <c r="D262" s="178" t="s">
        <v>241</v>
      </c>
      <c r="E262" s="179">
        <v>49</v>
      </c>
      <c r="F262" s="180"/>
      <c r="G262" s="181">
        <f t="shared" ref="G262:G269" si="21">ROUND(E262*F262,2)</f>
        <v>0</v>
      </c>
      <c r="H262" s="180"/>
      <c r="I262" s="181">
        <f t="shared" ref="I262:I269" si="22">ROUND(E262*H262,2)</f>
        <v>0</v>
      </c>
      <c r="J262" s="180"/>
      <c r="K262" s="181">
        <f t="shared" ref="K262:K269" si="23">ROUND(E262*J262,2)</f>
        <v>0</v>
      </c>
      <c r="L262" s="181">
        <v>21</v>
      </c>
      <c r="M262" s="181">
        <f t="shared" ref="M262:M269" si="24">G262*(1+L262/100)</f>
        <v>0</v>
      </c>
      <c r="N262" s="181">
        <v>6.8000000000000005E-4</v>
      </c>
      <c r="O262" s="181">
        <f t="shared" ref="O262:O269" si="25">ROUND(E262*N262,2)</f>
        <v>0.03</v>
      </c>
      <c r="P262" s="181">
        <v>0</v>
      </c>
      <c r="Q262" s="181">
        <f t="shared" ref="Q262:Q269" si="26">ROUND(E262*P262,2)</f>
        <v>0</v>
      </c>
      <c r="R262" s="181"/>
      <c r="S262" s="181" t="s">
        <v>168</v>
      </c>
      <c r="T262" s="182" t="s">
        <v>130</v>
      </c>
      <c r="U262" s="158">
        <v>0</v>
      </c>
      <c r="V262" s="158">
        <f t="shared" ref="V262:V269" si="27">ROUND(E262*U262,2)</f>
        <v>0</v>
      </c>
      <c r="W262" s="158"/>
      <c r="X262" s="149"/>
      <c r="Y262" s="149"/>
      <c r="Z262" s="149"/>
      <c r="AA262" s="149"/>
      <c r="AB262" s="149"/>
      <c r="AC262" s="149"/>
      <c r="AD262" s="149"/>
      <c r="AE262" s="149"/>
      <c r="AF262" s="149"/>
      <c r="AG262" s="149" t="s">
        <v>208</v>
      </c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76">
        <v>117</v>
      </c>
      <c r="B263" s="177" t="s">
        <v>465</v>
      </c>
      <c r="C263" s="186" t="s">
        <v>466</v>
      </c>
      <c r="D263" s="178" t="s">
        <v>241</v>
      </c>
      <c r="E263" s="179">
        <v>1</v>
      </c>
      <c r="F263" s="180"/>
      <c r="G263" s="181">
        <f t="shared" si="21"/>
        <v>0</v>
      </c>
      <c r="H263" s="180"/>
      <c r="I263" s="181">
        <f t="shared" si="22"/>
        <v>0</v>
      </c>
      <c r="J263" s="180"/>
      <c r="K263" s="181">
        <f t="shared" si="23"/>
        <v>0</v>
      </c>
      <c r="L263" s="181">
        <v>21</v>
      </c>
      <c r="M263" s="181">
        <f t="shared" si="24"/>
        <v>0</v>
      </c>
      <c r="N263" s="181">
        <v>7.7000000000000007E-4</v>
      </c>
      <c r="O263" s="181">
        <f t="shared" si="25"/>
        <v>0</v>
      </c>
      <c r="P263" s="181">
        <v>0</v>
      </c>
      <c r="Q263" s="181">
        <f t="shared" si="26"/>
        <v>0</v>
      </c>
      <c r="R263" s="181"/>
      <c r="S263" s="181" t="s">
        <v>168</v>
      </c>
      <c r="T263" s="182" t="s">
        <v>130</v>
      </c>
      <c r="U263" s="158">
        <v>0</v>
      </c>
      <c r="V263" s="158">
        <f t="shared" si="27"/>
        <v>0</v>
      </c>
      <c r="W263" s="158"/>
      <c r="X263" s="149"/>
      <c r="Y263" s="149"/>
      <c r="Z263" s="149"/>
      <c r="AA263" s="149"/>
      <c r="AB263" s="149"/>
      <c r="AC263" s="149"/>
      <c r="AD263" s="149"/>
      <c r="AE263" s="149"/>
      <c r="AF263" s="149"/>
      <c r="AG263" s="149" t="s">
        <v>208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76">
        <v>118</v>
      </c>
      <c r="B264" s="177" t="s">
        <v>467</v>
      </c>
      <c r="C264" s="186" t="s">
        <v>468</v>
      </c>
      <c r="D264" s="178" t="s">
        <v>241</v>
      </c>
      <c r="E264" s="179">
        <v>3</v>
      </c>
      <c r="F264" s="180"/>
      <c r="G264" s="181">
        <f t="shared" si="21"/>
        <v>0</v>
      </c>
      <c r="H264" s="180"/>
      <c r="I264" s="181">
        <f t="shared" si="22"/>
        <v>0</v>
      </c>
      <c r="J264" s="180"/>
      <c r="K264" s="181">
        <f t="shared" si="23"/>
        <v>0</v>
      </c>
      <c r="L264" s="181">
        <v>21</v>
      </c>
      <c r="M264" s="181">
        <f t="shared" si="24"/>
        <v>0</v>
      </c>
      <c r="N264" s="181">
        <v>2.8000000000000004E-3</v>
      </c>
      <c r="O264" s="181">
        <f t="shared" si="25"/>
        <v>0.01</v>
      </c>
      <c r="P264" s="181">
        <v>0</v>
      </c>
      <c r="Q264" s="181">
        <f t="shared" si="26"/>
        <v>0</v>
      </c>
      <c r="R264" s="181"/>
      <c r="S264" s="181" t="s">
        <v>168</v>
      </c>
      <c r="T264" s="182" t="s">
        <v>130</v>
      </c>
      <c r="U264" s="158">
        <v>0</v>
      </c>
      <c r="V264" s="158">
        <f t="shared" si="27"/>
        <v>0</v>
      </c>
      <c r="W264" s="158"/>
      <c r="X264" s="149"/>
      <c r="Y264" s="149"/>
      <c r="Z264" s="149"/>
      <c r="AA264" s="149"/>
      <c r="AB264" s="149"/>
      <c r="AC264" s="149"/>
      <c r="AD264" s="149"/>
      <c r="AE264" s="149"/>
      <c r="AF264" s="149"/>
      <c r="AG264" s="149" t="s">
        <v>200</v>
      </c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ht="22.5" outlineLevel="1" x14ac:dyDescent="0.2">
      <c r="A265" s="176">
        <v>119</v>
      </c>
      <c r="B265" s="177" t="s">
        <v>469</v>
      </c>
      <c r="C265" s="186" t="s">
        <v>470</v>
      </c>
      <c r="D265" s="178" t="s">
        <v>241</v>
      </c>
      <c r="E265" s="179">
        <v>2</v>
      </c>
      <c r="F265" s="180"/>
      <c r="G265" s="181">
        <f t="shared" si="21"/>
        <v>0</v>
      </c>
      <c r="H265" s="180"/>
      <c r="I265" s="181">
        <f t="shared" si="22"/>
        <v>0</v>
      </c>
      <c r="J265" s="180"/>
      <c r="K265" s="181">
        <f t="shared" si="23"/>
        <v>0</v>
      </c>
      <c r="L265" s="181">
        <v>21</v>
      </c>
      <c r="M265" s="181">
        <f t="shared" si="24"/>
        <v>0</v>
      </c>
      <c r="N265" s="181">
        <v>2.4000000000000002E-3</v>
      </c>
      <c r="O265" s="181">
        <f t="shared" si="25"/>
        <v>0</v>
      </c>
      <c r="P265" s="181">
        <v>0</v>
      </c>
      <c r="Q265" s="181">
        <f t="shared" si="26"/>
        <v>0</v>
      </c>
      <c r="R265" s="181"/>
      <c r="S265" s="181" t="s">
        <v>168</v>
      </c>
      <c r="T265" s="182" t="s">
        <v>130</v>
      </c>
      <c r="U265" s="158">
        <v>0</v>
      </c>
      <c r="V265" s="158">
        <f t="shared" si="27"/>
        <v>0</v>
      </c>
      <c r="W265" s="158"/>
      <c r="X265" s="149"/>
      <c r="Y265" s="149"/>
      <c r="Z265" s="149"/>
      <c r="AA265" s="149"/>
      <c r="AB265" s="149"/>
      <c r="AC265" s="149"/>
      <c r="AD265" s="149"/>
      <c r="AE265" s="149"/>
      <c r="AF265" s="149"/>
      <c r="AG265" s="149" t="s">
        <v>208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76">
        <v>120</v>
      </c>
      <c r="B266" s="177" t="s">
        <v>471</v>
      </c>
      <c r="C266" s="186" t="s">
        <v>472</v>
      </c>
      <c r="D266" s="178" t="s">
        <v>241</v>
      </c>
      <c r="E266" s="179">
        <v>2</v>
      </c>
      <c r="F266" s="180"/>
      <c r="G266" s="181">
        <f t="shared" si="21"/>
        <v>0</v>
      </c>
      <c r="H266" s="180"/>
      <c r="I266" s="181">
        <f t="shared" si="22"/>
        <v>0</v>
      </c>
      <c r="J266" s="180"/>
      <c r="K266" s="181">
        <f t="shared" si="23"/>
        <v>0</v>
      </c>
      <c r="L266" s="181">
        <v>21</v>
      </c>
      <c r="M266" s="181">
        <f t="shared" si="24"/>
        <v>0</v>
      </c>
      <c r="N266" s="181">
        <v>1.3000000000000001E-2</v>
      </c>
      <c r="O266" s="181">
        <f t="shared" si="25"/>
        <v>0.03</v>
      </c>
      <c r="P266" s="181">
        <v>0</v>
      </c>
      <c r="Q266" s="181">
        <f t="shared" si="26"/>
        <v>0</v>
      </c>
      <c r="R266" s="181"/>
      <c r="S266" s="181" t="s">
        <v>168</v>
      </c>
      <c r="T266" s="182" t="s">
        <v>130</v>
      </c>
      <c r="U266" s="158">
        <v>0</v>
      </c>
      <c r="V266" s="158">
        <f t="shared" si="27"/>
        <v>0</v>
      </c>
      <c r="W266" s="158"/>
      <c r="X266" s="149"/>
      <c r="Y266" s="149"/>
      <c r="Z266" s="149"/>
      <c r="AA266" s="149"/>
      <c r="AB266" s="149"/>
      <c r="AC266" s="149"/>
      <c r="AD266" s="149"/>
      <c r="AE266" s="149"/>
      <c r="AF266" s="149"/>
      <c r="AG266" s="149" t="s">
        <v>200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76">
        <v>121</v>
      </c>
      <c r="B267" s="177" t="s">
        <v>473</v>
      </c>
      <c r="C267" s="186" t="s">
        <v>474</v>
      </c>
      <c r="D267" s="178" t="s">
        <v>241</v>
      </c>
      <c r="E267" s="179">
        <v>4</v>
      </c>
      <c r="F267" s="180"/>
      <c r="G267" s="181">
        <f t="shared" si="21"/>
        <v>0</v>
      </c>
      <c r="H267" s="180"/>
      <c r="I267" s="181">
        <f t="shared" si="22"/>
        <v>0</v>
      </c>
      <c r="J267" s="180"/>
      <c r="K267" s="181">
        <f t="shared" si="23"/>
        <v>0</v>
      </c>
      <c r="L267" s="181">
        <v>21</v>
      </c>
      <c r="M267" s="181">
        <f t="shared" si="24"/>
        <v>0</v>
      </c>
      <c r="N267" s="181">
        <v>7.5000000000000006E-3</v>
      </c>
      <c r="O267" s="181">
        <f t="shared" si="25"/>
        <v>0.03</v>
      </c>
      <c r="P267" s="181">
        <v>0</v>
      </c>
      <c r="Q267" s="181">
        <f t="shared" si="26"/>
        <v>0</v>
      </c>
      <c r="R267" s="181"/>
      <c r="S267" s="181" t="s">
        <v>168</v>
      </c>
      <c r="T267" s="182" t="s">
        <v>130</v>
      </c>
      <c r="U267" s="158">
        <v>0</v>
      </c>
      <c r="V267" s="158">
        <f t="shared" si="27"/>
        <v>0</v>
      </c>
      <c r="W267" s="158"/>
      <c r="X267" s="149"/>
      <c r="Y267" s="149"/>
      <c r="Z267" s="149"/>
      <c r="AA267" s="149"/>
      <c r="AB267" s="149"/>
      <c r="AC267" s="149"/>
      <c r="AD267" s="149"/>
      <c r="AE267" s="149"/>
      <c r="AF267" s="149"/>
      <c r="AG267" s="149" t="s">
        <v>200</v>
      </c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1" x14ac:dyDescent="0.2">
      <c r="A268" s="176">
        <v>122</v>
      </c>
      <c r="B268" s="177" t="s">
        <v>475</v>
      </c>
      <c r="C268" s="186" t="s">
        <v>476</v>
      </c>
      <c r="D268" s="178" t="s">
        <v>241</v>
      </c>
      <c r="E268" s="179">
        <v>9</v>
      </c>
      <c r="F268" s="180"/>
      <c r="G268" s="181">
        <f t="shared" si="21"/>
        <v>0</v>
      </c>
      <c r="H268" s="180"/>
      <c r="I268" s="181">
        <f t="shared" si="22"/>
        <v>0</v>
      </c>
      <c r="J268" s="180"/>
      <c r="K268" s="181">
        <f t="shared" si="23"/>
        <v>0</v>
      </c>
      <c r="L268" s="181">
        <v>21</v>
      </c>
      <c r="M268" s="181">
        <f t="shared" si="24"/>
        <v>0</v>
      </c>
      <c r="N268" s="181">
        <v>7.5000000000000006E-3</v>
      </c>
      <c r="O268" s="181">
        <f t="shared" si="25"/>
        <v>7.0000000000000007E-2</v>
      </c>
      <c r="P268" s="181">
        <v>0</v>
      </c>
      <c r="Q268" s="181">
        <f t="shared" si="26"/>
        <v>0</v>
      </c>
      <c r="R268" s="181"/>
      <c r="S268" s="181" t="s">
        <v>168</v>
      </c>
      <c r="T268" s="182" t="s">
        <v>130</v>
      </c>
      <c r="U268" s="158">
        <v>0</v>
      </c>
      <c r="V268" s="158">
        <f t="shared" si="27"/>
        <v>0</v>
      </c>
      <c r="W268" s="158"/>
      <c r="X268" s="149"/>
      <c r="Y268" s="149"/>
      <c r="Z268" s="149"/>
      <c r="AA268" s="149"/>
      <c r="AB268" s="149"/>
      <c r="AC268" s="149"/>
      <c r="AD268" s="149"/>
      <c r="AE268" s="149"/>
      <c r="AF268" s="149"/>
      <c r="AG268" s="149" t="s">
        <v>200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76">
        <v>123</v>
      </c>
      <c r="B269" s="177" t="s">
        <v>477</v>
      </c>
      <c r="C269" s="186" t="s">
        <v>478</v>
      </c>
      <c r="D269" s="178" t="s">
        <v>124</v>
      </c>
      <c r="E269" s="179">
        <v>1.2349700000000001</v>
      </c>
      <c r="F269" s="180"/>
      <c r="G269" s="181">
        <f t="shared" si="21"/>
        <v>0</v>
      </c>
      <c r="H269" s="180"/>
      <c r="I269" s="181">
        <f t="shared" si="22"/>
        <v>0</v>
      </c>
      <c r="J269" s="180"/>
      <c r="K269" s="181">
        <f t="shared" si="23"/>
        <v>0</v>
      </c>
      <c r="L269" s="181">
        <v>21</v>
      </c>
      <c r="M269" s="181">
        <f t="shared" si="24"/>
        <v>0</v>
      </c>
      <c r="N269" s="181">
        <v>0</v>
      </c>
      <c r="O269" s="181">
        <f t="shared" si="25"/>
        <v>0</v>
      </c>
      <c r="P269" s="181">
        <v>0</v>
      </c>
      <c r="Q269" s="181">
        <f t="shared" si="26"/>
        <v>0</v>
      </c>
      <c r="R269" s="181" t="s">
        <v>275</v>
      </c>
      <c r="S269" s="181" t="s">
        <v>110</v>
      </c>
      <c r="T269" s="182" t="s">
        <v>110</v>
      </c>
      <c r="U269" s="158">
        <v>2.3850000000000002</v>
      </c>
      <c r="V269" s="158">
        <f t="shared" si="27"/>
        <v>2.95</v>
      </c>
      <c r="W269" s="158"/>
      <c r="X269" s="149"/>
      <c r="Y269" s="149"/>
      <c r="Z269" s="149"/>
      <c r="AA269" s="149"/>
      <c r="AB269" s="149"/>
      <c r="AC269" s="149"/>
      <c r="AD269" s="149"/>
      <c r="AE269" s="149"/>
      <c r="AF269" s="149"/>
      <c r="AG269" s="149" t="s">
        <v>264</v>
      </c>
      <c r="AH269" s="149"/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x14ac:dyDescent="0.2">
      <c r="A270" s="162" t="s">
        <v>104</v>
      </c>
      <c r="B270" s="163" t="s">
        <v>69</v>
      </c>
      <c r="C270" s="184" t="s">
        <v>70</v>
      </c>
      <c r="D270" s="164"/>
      <c r="E270" s="165"/>
      <c r="F270" s="166"/>
      <c r="G270" s="166">
        <f>SUMIF(AG271:AG275,"&lt;&gt;NOR",G271:G275)</f>
        <v>0</v>
      </c>
      <c r="H270" s="166"/>
      <c r="I270" s="166">
        <f>SUM(I271:I275)</f>
        <v>0</v>
      </c>
      <c r="J270" s="166"/>
      <c r="K270" s="166">
        <f>SUM(K271:K275)</f>
        <v>0</v>
      </c>
      <c r="L270" s="166"/>
      <c r="M270" s="166">
        <f>SUM(M271:M275)</f>
        <v>0</v>
      </c>
      <c r="N270" s="166"/>
      <c r="O270" s="166">
        <f>SUM(O271:O275)</f>
        <v>1.52</v>
      </c>
      <c r="P270" s="166"/>
      <c r="Q270" s="166">
        <f>SUM(Q271:Q275)</f>
        <v>0</v>
      </c>
      <c r="R270" s="166"/>
      <c r="S270" s="166"/>
      <c r="T270" s="167"/>
      <c r="U270" s="161"/>
      <c r="V270" s="161">
        <f>SUM(V271:V275)</f>
        <v>21.02</v>
      </c>
      <c r="W270" s="161"/>
      <c r="AG270" t="s">
        <v>105</v>
      </c>
    </row>
    <row r="271" spans="1:60" outlineLevel="1" x14ac:dyDescent="0.2">
      <c r="A271" s="168">
        <v>124</v>
      </c>
      <c r="B271" s="169" t="s">
        <v>479</v>
      </c>
      <c r="C271" s="185" t="s">
        <v>480</v>
      </c>
      <c r="D271" s="170" t="s">
        <v>241</v>
      </c>
      <c r="E271" s="171">
        <v>49</v>
      </c>
      <c r="F271" s="172"/>
      <c r="G271" s="173">
        <f>ROUND(E271*F271,2)</f>
        <v>0</v>
      </c>
      <c r="H271" s="172"/>
      <c r="I271" s="173">
        <f>ROUND(E271*H271,2)</f>
        <v>0</v>
      </c>
      <c r="J271" s="172"/>
      <c r="K271" s="173">
        <f>ROUND(E271*J271,2)</f>
        <v>0</v>
      </c>
      <c r="L271" s="173">
        <v>21</v>
      </c>
      <c r="M271" s="173">
        <f>G271*(1+L271/100)</f>
        <v>0</v>
      </c>
      <c r="N271" s="173">
        <v>1.6320000000000001E-2</v>
      </c>
      <c r="O271" s="173">
        <f>ROUND(E271*N271,2)</f>
        <v>0.8</v>
      </c>
      <c r="P271" s="173">
        <v>0</v>
      </c>
      <c r="Q271" s="173">
        <f>ROUND(E271*P271,2)</f>
        <v>0</v>
      </c>
      <c r="R271" s="173" t="s">
        <v>275</v>
      </c>
      <c r="S271" s="173" t="s">
        <v>110</v>
      </c>
      <c r="T271" s="174" t="s">
        <v>130</v>
      </c>
      <c r="U271" s="158">
        <v>0.42900000000000005</v>
      </c>
      <c r="V271" s="158">
        <f>ROUND(E271*U271,2)</f>
        <v>21.02</v>
      </c>
      <c r="W271" s="158"/>
      <c r="X271" s="149"/>
      <c r="Y271" s="149"/>
      <c r="Z271" s="149"/>
      <c r="AA271" s="149"/>
      <c r="AB271" s="149"/>
      <c r="AC271" s="149"/>
      <c r="AD271" s="149"/>
      <c r="AE271" s="149"/>
      <c r="AF271" s="149"/>
      <c r="AG271" s="149" t="s">
        <v>111</v>
      </c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1" x14ac:dyDescent="0.2">
      <c r="A272" s="156"/>
      <c r="B272" s="157"/>
      <c r="C272" s="187" t="s">
        <v>429</v>
      </c>
      <c r="D272" s="159"/>
      <c r="E272" s="160">
        <v>49</v>
      </c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49"/>
      <c r="Y272" s="149"/>
      <c r="Z272" s="149"/>
      <c r="AA272" s="149"/>
      <c r="AB272" s="149"/>
      <c r="AC272" s="149"/>
      <c r="AD272" s="149"/>
      <c r="AE272" s="149"/>
      <c r="AF272" s="149"/>
      <c r="AG272" s="149" t="s">
        <v>152</v>
      </c>
      <c r="AH272" s="149">
        <v>5</v>
      </c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ht="33.75" outlineLevel="1" x14ac:dyDescent="0.2">
      <c r="A273" s="168">
        <v>125</v>
      </c>
      <c r="B273" s="169" t="s">
        <v>481</v>
      </c>
      <c r="C273" s="185" t="s">
        <v>482</v>
      </c>
      <c r="D273" s="170" t="s">
        <v>145</v>
      </c>
      <c r="E273" s="171">
        <v>49</v>
      </c>
      <c r="F273" s="172"/>
      <c r="G273" s="173">
        <f>ROUND(E273*F273,2)</f>
        <v>0</v>
      </c>
      <c r="H273" s="172"/>
      <c r="I273" s="173">
        <f>ROUND(E273*H273,2)</f>
        <v>0</v>
      </c>
      <c r="J273" s="172"/>
      <c r="K273" s="173">
        <f>ROUND(E273*J273,2)</f>
        <v>0</v>
      </c>
      <c r="L273" s="173">
        <v>21</v>
      </c>
      <c r="M273" s="173">
        <f>G273*(1+L273/100)</f>
        <v>0</v>
      </c>
      <c r="N273" s="173">
        <v>1.4700000000000001E-2</v>
      </c>
      <c r="O273" s="173">
        <f>ROUND(E273*N273,2)</f>
        <v>0.72</v>
      </c>
      <c r="P273" s="173">
        <v>0</v>
      </c>
      <c r="Q273" s="173">
        <f>ROUND(E273*P273,2)</f>
        <v>0</v>
      </c>
      <c r="R273" s="173" t="s">
        <v>199</v>
      </c>
      <c r="S273" s="173" t="s">
        <v>110</v>
      </c>
      <c r="T273" s="174" t="s">
        <v>130</v>
      </c>
      <c r="U273" s="158">
        <v>0</v>
      </c>
      <c r="V273" s="158">
        <f>ROUND(E273*U273,2)</f>
        <v>0</v>
      </c>
      <c r="W273" s="158"/>
      <c r="X273" s="149"/>
      <c r="Y273" s="149"/>
      <c r="Z273" s="149"/>
      <c r="AA273" s="149"/>
      <c r="AB273" s="149"/>
      <c r="AC273" s="149"/>
      <c r="AD273" s="149"/>
      <c r="AE273" s="149"/>
      <c r="AF273" s="149"/>
      <c r="AG273" s="149" t="s">
        <v>200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 x14ac:dyDescent="0.2">
      <c r="A274" s="156"/>
      <c r="B274" s="157"/>
      <c r="C274" s="241" t="s">
        <v>483</v>
      </c>
      <c r="D274" s="242"/>
      <c r="E274" s="242"/>
      <c r="F274" s="242"/>
      <c r="G274" s="242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49"/>
      <c r="Y274" s="149"/>
      <c r="Z274" s="149"/>
      <c r="AA274" s="149"/>
      <c r="AB274" s="149"/>
      <c r="AC274" s="149"/>
      <c r="AD274" s="149"/>
      <c r="AE274" s="149"/>
      <c r="AF274" s="149"/>
      <c r="AG274" s="149" t="s">
        <v>121</v>
      </c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1" x14ac:dyDescent="0.2">
      <c r="A275" s="156"/>
      <c r="B275" s="157"/>
      <c r="C275" s="252" t="s">
        <v>484</v>
      </c>
      <c r="D275" s="253"/>
      <c r="E275" s="253"/>
      <c r="F275" s="253"/>
      <c r="G275" s="253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49"/>
      <c r="Y275" s="149"/>
      <c r="Z275" s="149"/>
      <c r="AA275" s="149"/>
      <c r="AB275" s="149"/>
      <c r="AC275" s="149"/>
      <c r="AD275" s="149"/>
      <c r="AE275" s="149"/>
      <c r="AF275" s="149"/>
      <c r="AG275" s="149" t="s">
        <v>121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x14ac:dyDescent="0.2">
      <c r="A276" s="162" t="s">
        <v>104</v>
      </c>
      <c r="B276" s="163" t="s">
        <v>71</v>
      </c>
      <c r="C276" s="184" t="s">
        <v>72</v>
      </c>
      <c r="D276" s="164"/>
      <c r="E276" s="165"/>
      <c r="F276" s="166"/>
      <c r="G276" s="166">
        <f>SUMIF(AG277:AG279,"&lt;&gt;NOR",G277:G279)</f>
        <v>0</v>
      </c>
      <c r="H276" s="166"/>
      <c r="I276" s="166">
        <f>SUM(I277:I279)</f>
        <v>0</v>
      </c>
      <c r="J276" s="166"/>
      <c r="K276" s="166">
        <f>SUM(K277:K279)</f>
        <v>0</v>
      </c>
      <c r="L276" s="166"/>
      <c r="M276" s="166">
        <f>SUM(M277:M279)</f>
        <v>0</v>
      </c>
      <c r="N276" s="166"/>
      <c r="O276" s="166">
        <f>SUM(O277:O279)</f>
        <v>0</v>
      </c>
      <c r="P276" s="166"/>
      <c r="Q276" s="166">
        <f>SUM(Q277:Q279)</f>
        <v>0</v>
      </c>
      <c r="R276" s="166"/>
      <c r="S276" s="166"/>
      <c r="T276" s="167"/>
      <c r="U276" s="161"/>
      <c r="V276" s="161">
        <f>SUM(V277:V279)</f>
        <v>22.810000000000002</v>
      </c>
      <c r="W276" s="161"/>
      <c r="AG276" t="s">
        <v>105</v>
      </c>
    </row>
    <row r="277" spans="1:60" outlineLevel="1" x14ac:dyDescent="0.2">
      <c r="A277" s="176">
        <v>126</v>
      </c>
      <c r="B277" s="177" t="s">
        <v>485</v>
      </c>
      <c r="C277" s="186" t="s">
        <v>486</v>
      </c>
      <c r="D277" s="178" t="s">
        <v>198</v>
      </c>
      <c r="E277" s="179">
        <v>75</v>
      </c>
      <c r="F277" s="180"/>
      <c r="G277" s="181">
        <f>ROUND(E277*F277,2)</f>
        <v>0</v>
      </c>
      <c r="H277" s="180"/>
      <c r="I277" s="181">
        <f>ROUND(E277*H277,2)</f>
        <v>0</v>
      </c>
      <c r="J277" s="180"/>
      <c r="K277" s="181">
        <f>ROUND(E277*J277,2)</f>
        <v>0</v>
      </c>
      <c r="L277" s="181">
        <v>21</v>
      </c>
      <c r="M277" s="181">
        <f>G277*(1+L277/100)</f>
        <v>0</v>
      </c>
      <c r="N277" s="181">
        <v>6.0000000000000002E-5</v>
      </c>
      <c r="O277" s="181">
        <f>ROUND(E277*N277,2)</f>
        <v>0</v>
      </c>
      <c r="P277" s="181">
        <v>0</v>
      </c>
      <c r="Q277" s="181">
        <f>ROUND(E277*P277,2)</f>
        <v>0</v>
      </c>
      <c r="R277" s="181" t="s">
        <v>487</v>
      </c>
      <c r="S277" s="181" t="s">
        <v>110</v>
      </c>
      <c r="T277" s="182" t="s">
        <v>130</v>
      </c>
      <c r="U277" s="158">
        <v>0.30400000000000005</v>
      </c>
      <c r="V277" s="158">
        <f>ROUND(E277*U277,2)</f>
        <v>22.8</v>
      </c>
      <c r="W277" s="158"/>
      <c r="X277" s="149"/>
      <c r="Y277" s="149"/>
      <c r="Z277" s="149"/>
      <c r="AA277" s="149"/>
      <c r="AB277" s="149"/>
      <c r="AC277" s="149"/>
      <c r="AD277" s="149"/>
      <c r="AE277" s="149"/>
      <c r="AF277" s="149"/>
      <c r="AG277" s="149" t="s">
        <v>111</v>
      </c>
      <c r="AH277" s="149"/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1" x14ac:dyDescent="0.2">
      <c r="A278" s="168">
        <v>127</v>
      </c>
      <c r="B278" s="169" t="s">
        <v>488</v>
      </c>
      <c r="C278" s="185" t="s">
        <v>489</v>
      </c>
      <c r="D278" s="170" t="s">
        <v>124</v>
      </c>
      <c r="E278" s="171">
        <v>4.5000000000000005E-3</v>
      </c>
      <c r="F278" s="172"/>
      <c r="G278" s="173">
        <f>ROUND(E278*F278,2)</f>
        <v>0</v>
      </c>
      <c r="H278" s="172"/>
      <c r="I278" s="173">
        <f>ROUND(E278*H278,2)</f>
        <v>0</v>
      </c>
      <c r="J278" s="172"/>
      <c r="K278" s="173">
        <f>ROUND(E278*J278,2)</f>
        <v>0</v>
      </c>
      <c r="L278" s="173">
        <v>21</v>
      </c>
      <c r="M278" s="173">
        <f>G278*(1+L278/100)</f>
        <v>0</v>
      </c>
      <c r="N278" s="173">
        <v>0</v>
      </c>
      <c r="O278" s="173">
        <f>ROUND(E278*N278,2)</f>
        <v>0</v>
      </c>
      <c r="P278" s="173">
        <v>0</v>
      </c>
      <c r="Q278" s="173">
        <f>ROUND(E278*P278,2)</f>
        <v>0</v>
      </c>
      <c r="R278" s="173" t="s">
        <v>487</v>
      </c>
      <c r="S278" s="173" t="s">
        <v>110</v>
      </c>
      <c r="T278" s="174" t="s">
        <v>130</v>
      </c>
      <c r="U278" s="158">
        <v>3.0060000000000002</v>
      </c>
      <c r="V278" s="158">
        <f>ROUND(E278*U278,2)</f>
        <v>0.01</v>
      </c>
      <c r="W278" s="158"/>
      <c r="X278" s="149"/>
      <c r="Y278" s="149"/>
      <c r="Z278" s="149"/>
      <c r="AA278" s="149"/>
      <c r="AB278" s="149"/>
      <c r="AC278" s="149"/>
      <c r="AD278" s="149"/>
      <c r="AE278" s="149"/>
      <c r="AF278" s="149"/>
      <c r="AG278" s="149" t="s">
        <v>264</v>
      </c>
      <c r="AH278" s="149"/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1" x14ac:dyDescent="0.2">
      <c r="A279" s="156"/>
      <c r="B279" s="157"/>
      <c r="C279" s="250" t="s">
        <v>265</v>
      </c>
      <c r="D279" s="251"/>
      <c r="E279" s="251"/>
      <c r="F279" s="251"/>
      <c r="G279" s="251"/>
      <c r="H279" s="158"/>
      <c r="I279" s="158"/>
      <c r="J279" s="158"/>
      <c r="K279" s="158"/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49"/>
      <c r="Y279" s="149"/>
      <c r="Z279" s="149"/>
      <c r="AA279" s="149"/>
      <c r="AB279" s="149"/>
      <c r="AC279" s="149"/>
      <c r="AD279" s="149"/>
      <c r="AE279" s="149"/>
      <c r="AF279" s="149"/>
      <c r="AG279" s="149" t="s">
        <v>113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x14ac:dyDescent="0.2">
      <c r="A280" s="162" t="s">
        <v>104</v>
      </c>
      <c r="B280" s="163" t="s">
        <v>73</v>
      </c>
      <c r="C280" s="184" t="s">
        <v>74</v>
      </c>
      <c r="D280" s="164"/>
      <c r="E280" s="165"/>
      <c r="F280" s="166"/>
      <c r="G280" s="166">
        <f>SUMIF(AG281:AG285,"&lt;&gt;NOR",G281:G285)</f>
        <v>0</v>
      </c>
      <c r="H280" s="166"/>
      <c r="I280" s="166">
        <f>SUM(I281:I285)</f>
        <v>0</v>
      </c>
      <c r="J280" s="166"/>
      <c r="K280" s="166">
        <f>SUM(K281:K285)</f>
        <v>0</v>
      </c>
      <c r="L280" s="166"/>
      <c r="M280" s="166">
        <f>SUM(M281:M285)</f>
        <v>0</v>
      </c>
      <c r="N280" s="166"/>
      <c r="O280" s="166">
        <f>SUM(O281:O285)</f>
        <v>0.02</v>
      </c>
      <c r="P280" s="166"/>
      <c r="Q280" s="166">
        <f>SUM(Q281:Q285)</f>
        <v>0</v>
      </c>
      <c r="R280" s="166"/>
      <c r="S280" s="166"/>
      <c r="T280" s="167"/>
      <c r="U280" s="161"/>
      <c r="V280" s="161">
        <f>SUM(V281:V285)</f>
        <v>11.3</v>
      </c>
      <c r="W280" s="161"/>
      <c r="AG280" t="s">
        <v>105</v>
      </c>
    </row>
    <row r="281" spans="1:60" outlineLevel="1" x14ac:dyDescent="0.2">
      <c r="A281" s="168">
        <v>128</v>
      </c>
      <c r="B281" s="169" t="s">
        <v>490</v>
      </c>
      <c r="C281" s="185" t="s">
        <v>491</v>
      </c>
      <c r="D281" s="170" t="s">
        <v>116</v>
      </c>
      <c r="E281" s="171">
        <v>65</v>
      </c>
      <c r="F281" s="172"/>
      <c r="G281" s="173">
        <f>ROUND(E281*F281,2)</f>
        <v>0</v>
      </c>
      <c r="H281" s="172"/>
      <c r="I281" s="173">
        <f>ROUND(E281*H281,2)</f>
        <v>0</v>
      </c>
      <c r="J281" s="172"/>
      <c r="K281" s="173">
        <f>ROUND(E281*J281,2)</f>
        <v>0</v>
      </c>
      <c r="L281" s="173">
        <v>21</v>
      </c>
      <c r="M281" s="173">
        <f>G281*(1+L281/100)</f>
        <v>0</v>
      </c>
      <c r="N281" s="173">
        <v>2.2000000000000001E-4</v>
      </c>
      <c r="O281" s="173">
        <f>ROUND(E281*N281,2)</f>
        <v>0.01</v>
      </c>
      <c r="P281" s="173">
        <v>0</v>
      </c>
      <c r="Q281" s="173">
        <f>ROUND(E281*P281,2)</f>
        <v>0</v>
      </c>
      <c r="R281" s="173" t="s">
        <v>492</v>
      </c>
      <c r="S281" s="173" t="s">
        <v>110</v>
      </c>
      <c r="T281" s="174" t="s">
        <v>130</v>
      </c>
      <c r="U281" s="158">
        <v>9.3000000000000013E-2</v>
      </c>
      <c r="V281" s="158">
        <f>ROUND(E281*U281,2)</f>
        <v>6.05</v>
      </c>
      <c r="W281" s="158"/>
      <c r="X281" s="149"/>
      <c r="Y281" s="149"/>
      <c r="Z281" s="149"/>
      <c r="AA281" s="149"/>
      <c r="AB281" s="149"/>
      <c r="AC281" s="149"/>
      <c r="AD281" s="149"/>
      <c r="AE281" s="149"/>
      <c r="AF281" s="149"/>
      <c r="AG281" s="149" t="s">
        <v>111</v>
      </c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1" x14ac:dyDescent="0.2">
      <c r="A282" s="156"/>
      <c r="B282" s="157"/>
      <c r="C282" s="250" t="s">
        <v>493</v>
      </c>
      <c r="D282" s="251"/>
      <c r="E282" s="251"/>
      <c r="F282" s="251"/>
      <c r="G282" s="251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49"/>
      <c r="Y282" s="149"/>
      <c r="Z282" s="149"/>
      <c r="AA282" s="149"/>
      <c r="AB282" s="149"/>
      <c r="AC282" s="149"/>
      <c r="AD282" s="149"/>
      <c r="AE282" s="149"/>
      <c r="AF282" s="149"/>
      <c r="AG282" s="149" t="s">
        <v>113</v>
      </c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ht="22.5" outlineLevel="1" x14ac:dyDescent="0.2">
      <c r="A283" s="168">
        <v>129</v>
      </c>
      <c r="B283" s="169" t="s">
        <v>494</v>
      </c>
      <c r="C283" s="185" t="s">
        <v>495</v>
      </c>
      <c r="D283" s="170" t="s">
        <v>149</v>
      </c>
      <c r="E283" s="171">
        <v>42</v>
      </c>
      <c r="F283" s="172"/>
      <c r="G283" s="173">
        <f>ROUND(E283*F283,2)</f>
        <v>0</v>
      </c>
      <c r="H283" s="172"/>
      <c r="I283" s="173">
        <f>ROUND(E283*H283,2)</f>
        <v>0</v>
      </c>
      <c r="J283" s="172"/>
      <c r="K283" s="173">
        <f>ROUND(E283*J283,2)</f>
        <v>0</v>
      </c>
      <c r="L283" s="173">
        <v>21</v>
      </c>
      <c r="M283" s="173">
        <f>G283*(1+L283/100)</f>
        <v>0</v>
      </c>
      <c r="N283" s="173">
        <v>1.4000000000000001E-4</v>
      </c>
      <c r="O283" s="173">
        <f>ROUND(E283*N283,2)</f>
        <v>0.01</v>
      </c>
      <c r="P283" s="173">
        <v>0</v>
      </c>
      <c r="Q283" s="173">
        <f>ROUND(E283*P283,2)</f>
        <v>0</v>
      </c>
      <c r="R283" s="173" t="s">
        <v>492</v>
      </c>
      <c r="S283" s="173" t="s">
        <v>110</v>
      </c>
      <c r="T283" s="174" t="s">
        <v>110</v>
      </c>
      <c r="U283" s="158">
        <v>0.125</v>
      </c>
      <c r="V283" s="158">
        <f>ROUND(E283*U283,2)</f>
        <v>5.25</v>
      </c>
      <c r="W283" s="158"/>
      <c r="X283" s="149"/>
      <c r="Y283" s="149"/>
      <c r="Z283" s="149"/>
      <c r="AA283" s="149"/>
      <c r="AB283" s="149"/>
      <c r="AC283" s="149"/>
      <c r="AD283" s="149"/>
      <c r="AE283" s="149"/>
      <c r="AF283" s="149"/>
      <c r="AG283" s="149" t="s">
        <v>111</v>
      </c>
      <c r="AH283" s="149"/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1" x14ac:dyDescent="0.2">
      <c r="A284" s="156"/>
      <c r="B284" s="157"/>
      <c r="C284" s="250" t="s">
        <v>493</v>
      </c>
      <c r="D284" s="251"/>
      <c r="E284" s="251"/>
      <c r="F284" s="251"/>
      <c r="G284" s="251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49"/>
      <c r="Y284" s="149"/>
      <c r="Z284" s="149"/>
      <c r="AA284" s="149"/>
      <c r="AB284" s="149"/>
      <c r="AC284" s="149"/>
      <c r="AD284" s="149"/>
      <c r="AE284" s="149"/>
      <c r="AF284" s="149"/>
      <c r="AG284" s="149" t="s">
        <v>113</v>
      </c>
      <c r="AH284" s="149"/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 x14ac:dyDescent="0.2">
      <c r="A285" s="156"/>
      <c r="B285" s="157"/>
      <c r="C285" s="187" t="s">
        <v>234</v>
      </c>
      <c r="D285" s="159"/>
      <c r="E285" s="160">
        <v>42</v>
      </c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49"/>
      <c r="Y285" s="149"/>
      <c r="Z285" s="149"/>
      <c r="AA285" s="149"/>
      <c r="AB285" s="149"/>
      <c r="AC285" s="149"/>
      <c r="AD285" s="149"/>
      <c r="AE285" s="149"/>
      <c r="AF285" s="149"/>
      <c r="AG285" s="149" t="s">
        <v>152</v>
      </c>
      <c r="AH285" s="149">
        <v>5</v>
      </c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x14ac:dyDescent="0.2">
      <c r="A286" s="162" t="s">
        <v>104</v>
      </c>
      <c r="B286" s="163" t="s">
        <v>75</v>
      </c>
      <c r="C286" s="184" t="s">
        <v>76</v>
      </c>
      <c r="D286" s="164"/>
      <c r="E286" s="165"/>
      <c r="F286" s="166"/>
      <c r="G286" s="166">
        <f>SUMIF(AG287:AG299,"&lt;&gt;NOR",G287:G299)</f>
        <v>0</v>
      </c>
      <c r="H286" s="166"/>
      <c r="I286" s="166">
        <f>SUM(I287:I299)</f>
        <v>0</v>
      </c>
      <c r="J286" s="166"/>
      <c r="K286" s="166">
        <f>SUM(K287:K299)</f>
        <v>0</v>
      </c>
      <c r="L286" s="166"/>
      <c r="M286" s="166">
        <f>SUM(M287:M299)</f>
        <v>0</v>
      </c>
      <c r="N286" s="166"/>
      <c r="O286" s="166">
        <f>SUM(O287:O299)</f>
        <v>0</v>
      </c>
      <c r="P286" s="166"/>
      <c r="Q286" s="166">
        <f>SUM(Q287:Q299)</f>
        <v>0</v>
      </c>
      <c r="R286" s="166"/>
      <c r="S286" s="166"/>
      <c r="T286" s="167"/>
      <c r="U286" s="161"/>
      <c r="V286" s="161">
        <f>SUM(V287:V299)</f>
        <v>268</v>
      </c>
      <c r="W286" s="161"/>
      <c r="AG286" t="s">
        <v>105</v>
      </c>
    </row>
    <row r="287" spans="1:60" outlineLevel="1" x14ac:dyDescent="0.2">
      <c r="A287" s="176">
        <v>130</v>
      </c>
      <c r="B287" s="177" t="s">
        <v>496</v>
      </c>
      <c r="C287" s="186" t="s">
        <v>497</v>
      </c>
      <c r="D287" s="178" t="s">
        <v>498</v>
      </c>
      <c r="E287" s="179">
        <v>35</v>
      </c>
      <c r="F287" s="180"/>
      <c r="G287" s="181">
        <f>ROUND(E287*F287,2)</f>
        <v>0</v>
      </c>
      <c r="H287" s="180"/>
      <c r="I287" s="181">
        <f>ROUND(E287*H287,2)</f>
        <v>0</v>
      </c>
      <c r="J287" s="180"/>
      <c r="K287" s="181">
        <f>ROUND(E287*J287,2)</f>
        <v>0</v>
      </c>
      <c r="L287" s="181">
        <v>21</v>
      </c>
      <c r="M287" s="181">
        <f>G287*(1+L287/100)</f>
        <v>0</v>
      </c>
      <c r="N287" s="181">
        <v>0</v>
      </c>
      <c r="O287" s="181">
        <f>ROUND(E287*N287,2)</f>
        <v>0</v>
      </c>
      <c r="P287" s="181">
        <v>0</v>
      </c>
      <c r="Q287" s="181">
        <f>ROUND(E287*P287,2)</f>
        <v>0</v>
      </c>
      <c r="R287" s="181"/>
      <c r="S287" s="181" t="s">
        <v>168</v>
      </c>
      <c r="T287" s="182" t="s">
        <v>130</v>
      </c>
      <c r="U287" s="158">
        <v>1</v>
      </c>
      <c r="V287" s="158">
        <f>ROUND(E287*U287,2)</f>
        <v>35</v>
      </c>
      <c r="W287" s="158"/>
      <c r="X287" s="149"/>
      <c r="Y287" s="149"/>
      <c r="Z287" s="149"/>
      <c r="AA287" s="149"/>
      <c r="AB287" s="149"/>
      <c r="AC287" s="149"/>
      <c r="AD287" s="149"/>
      <c r="AE287" s="149"/>
      <c r="AF287" s="149"/>
      <c r="AG287" s="149" t="s">
        <v>111</v>
      </c>
      <c r="AH287" s="149"/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1" x14ac:dyDescent="0.2">
      <c r="A288" s="176">
        <v>131</v>
      </c>
      <c r="B288" s="177" t="s">
        <v>499</v>
      </c>
      <c r="C288" s="186" t="s">
        <v>500</v>
      </c>
      <c r="D288" s="178" t="s">
        <v>498</v>
      </c>
      <c r="E288" s="179">
        <v>25</v>
      </c>
      <c r="F288" s="180"/>
      <c r="G288" s="181">
        <f>ROUND(E288*F288,2)</f>
        <v>0</v>
      </c>
      <c r="H288" s="180"/>
      <c r="I288" s="181">
        <f>ROUND(E288*H288,2)</f>
        <v>0</v>
      </c>
      <c r="J288" s="180"/>
      <c r="K288" s="181">
        <f>ROUND(E288*J288,2)</f>
        <v>0</v>
      </c>
      <c r="L288" s="181">
        <v>21</v>
      </c>
      <c r="M288" s="181">
        <f>G288*(1+L288/100)</f>
        <v>0</v>
      </c>
      <c r="N288" s="181">
        <v>0</v>
      </c>
      <c r="O288" s="181">
        <f>ROUND(E288*N288,2)</f>
        <v>0</v>
      </c>
      <c r="P288" s="181">
        <v>0</v>
      </c>
      <c r="Q288" s="181">
        <f>ROUND(E288*P288,2)</f>
        <v>0</v>
      </c>
      <c r="R288" s="181"/>
      <c r="S288" s="181" t="s">
        <v>168</v>
      </c>
      <c r="T288" s="182" t="s">
        <v>130</v>
      </c>
      <c r="U288" s="158">
        <v>1</v>
      </c>
      <c r="V288" s="158">
        <f>ROUND(E288*U288,2)</f>
        <v>25</v>
      </c>
      <c r="W288" s="158"/>
      <c r="X288" s="149"/>
      <c r="Y288" s="149"/>
      <c r="Z288" s="149"/>
      <c r="AA288" s="149"/>
      <c r="AB288" s="149"/>
      <c r="AC288" s="149"/>
      <c r="AD288" s="149"/>
      <c r="AE288" s="149"/>
      <c r="AF288" s="149"/>
      <c r="AG288" s="149" t="s">
        <v>111</v>
      </c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 x14ac:dyDescent="0.2">
      <c r="A289" s="168">
        <v>132</v>
      </c>
      <c r="B289" s="169" t="s">
        <v>501</v>
      </c>
      <c r="C289" s="185" t="s">
        <v>502</v>
      </c>
      <c r="D289" s="170" t="s">
        <v>241</v>
      </c>
      <c r="E289" s="171">
        <v>80</v>
      </c>
      <c r="F289" s="172"/>
      <c r="G289" s="173">
        <f>ROUND(E289*F289,2)</f>
        <v>0</v>
      </c>
      <c r="H289" s="172"/>
      <c r="I289" s="173">
        <f>ROUND(E289*H289,2)</f>
        <v>0</v>
      </c>
      <c r="J289" s="172"/>
      <c r="K289" s="173">
        <f>ROUND(E289*J289,2)</f>
        <v>0</v>
      </c>
      <c r="L289" s="173">
        <v>21</v>
      </c>
      <c r="M289" s="173">
        <f>G289*(1+L289/100)</f>
        <v>0</v>
      </c>
      <c r="N289" s="173">
        <v>0</v>
      </c>
      <c r="O289" s="173">
        <f>ROUND(E289*N289,2)</f>
        <v>0</v>
      </c>
      <c r="P289" s="173">
        <v>0</v>
      </c>
      <c r="Q289" s="173">
        <f>ROUND(E289*P289,2)</f>
        <v>0</v>
      </c>
      <c r="R289" s="173"/>
      <c r="S289" s="173" t="s">
        <v>168</v>
      </c>
      <c r="T289" s="174" t="s">
        <v>130</v>
      </c>
      <c r="U289" s="158">
        <v>1</v>
      </c>
      <c r="V289" s="158">
        <f>ROUND(E289*U289,2)</f>
        <v>80</v>
      </c>
      <c r="W289" s="158"/>
      <c r="X289" s="149"/>
      <c r="Y289" s="149"/>
      <c r="Z289" s="149"/>
      <c r="AA289" s="149"/>
      <c r="AB289" s="149"/>
      <c r="AC289" s="149"/>
      <c r="AD289" s="149"/>
      <c r="AE289" s="149"/>
      <c r="AF289" s="149"/>
      <c r="AG289" s="149" t="s">
        <v>111</v>
      </c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 x14ac:dyDescent="0.2">
      <c r="A290" s="156"/>
      <c r="B290" s="157"/>
      <c r="C290" s="241" t="s">
        <v>503</v>
      </c>
      <c r="D290" s="242"/>
      <c r="E290" s="242"/>
      <c r="F290" s="242"/>
      <c r="G290" s="242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49"/>
      <c r="Y290" s="149"/>
      <c r="Z290" s="149"/>
      <c r="AA290" s="149"/>
      <c r="AB290" s="149"/>
      <c r="AC290" s="149"/>
      <c r="AD290" s="149"/>
      <c r="AE290" s="149"/>
      <c r="AF290" s="149"/>
      <c r="AG290" s="149" t="s">
        <v>121</v>
      </c>
      <c r="AH290" s="149"/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 x14ac:dyDescent="0.2">
      <c r="A291" s="176">
        <v>133</v>
      </c>
      <c r="B291" s="177" t="s">
        <v>504</v>
      </c>
      <c r="C291" s="186" t="s">
        <v>505</v>
      </c>
      <c r="D291" s="178" t="s">
        <v>498</v>
      </c>
      <c r="E291" s="179">
        <v>72</v>
      </c>
      <c r="F291" s="180"/>
      <c r="G291" s="181">
        <f>ROUND(E291*F291,2)</f>
        <v>0</v>
      </c>
      <c r="H291" s="180"/>
      <c r="I291" s="181">
        <f>ROUND(E291*H291,2)</f>
        <v>0</v>
      </c>
      <c r="J291" s="180"/>
      <c r="K291" s="181">
        <f>ROUND(E291*J291,2)</f>
        <v>0</v>
      </c>
      <c r="L291" s="181">
        <v>21</v>
      </c>
      <c r="M291" s="181">
        <f>G291*(1+L291/100)</f>
        <v>0</v>
      </c>
      <c r="N291" s="181">
        <v>0</v>
      </c>
      <c r="O291" s="181">
        <f>ROUND(E291*N291,2)</f>
        <v>0</v>
      </c>
      <c r="P291" s="181">
        <v>0</v>
      </c>
      <c r="Q291" s="181">
        <f>ROUND(E291*P291,2)</f>
        <v>0</v>
      </c>
      <c r="R291" s="181" t="s">
        <v>506</v>
      </c>
      <c r="S291" s="181" t="s">
        <v>110</v>
      </c>
      <c r="T291" s="182" t="s">
        <v>130</v>
      </c>
      <c r="U291" s="158">
        <v>1</v>
      </c>
      <c r="V291" s="158">
        <f>ROUND(E291*U291,2)</f>
        <v>72</v>
      </c>
      <c r="W291" s="158"/>
      <c r="X291" s="149"/>
      <c r="Y291" s="149"/>
      <c r="Z291" s="149"/>
      <c r="AA291" s="149"/>
      <c r="AB291" s="149"/>
      <c r="AC291" s="149"/>
      <c r="AD291" s="149"/>
      <c r="AE291" s="149"/>
      <c r="AF291" s="149"/>
      <c r="AG291" s="149" t="s">
        <v>507</v>
      </c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 x14ac:dyDescent="0.2">
      <c r="A292" s="176">
        <v>134</v>
      </c>
      <c r="B292" s="177" t="s">
        <v>508</v>
      </c>
      <c r="C292" s="186" t="s">
        <v>509</v>
      </c>
      <c r="D292" s="178" t="s">
        <v>379</v>
      </c>
      <c r="E292" s="179">
        <v>10</v>
      </c>
      <c r="F292" s="180"/>
      <c r="G292" s="181">
        <f>ROUND(E292*F292,2)</f>
        <v>0</v>
      </c>
      <c r="H292" s="180"/>
      <c r="I292" s="181">
        <f>ROUND(E292*H292,2)</f>
        <v>0</v>
      </c>
      <c r="J292" s="180"/>
      <c r="K292" s="181">
        <f>ROUND(E292*J292,2)</f>
        <v>0</v>
      </c>
      <c r="L292" s="181">
        <v>21</v>
      </c>
      <c r="M292" s="181">
        <f>G292*(1+L292/100)</f>
        <v>0</v>
      </c>
      <c r="N292" s="181">
        <v>0</v>
      </c>
      <c r="O292" s="181">
        <f>ROUND(E292*N292,2)</f>
        <v>0</v>
      </c>
      <c r="P292" s="181">
        <v>0</v>
      </c>
      <c r="Q292" s="181">
        <f>ROUND(E292*P292,2)</f>
        <v>0</v>
      </c>
      <c r="R292" s="181"/>
      <c r="S292" s="181" t="s">
        <v>168</v>
      </c>
      <c r="T292" s="182" t="s">
        <v>130</v>
      </c>
      <c r="U292" s="158">
        <v>0</v>
      </c>
      <c r="V292" s="158">
        <f>ROUND(E292*U292,2)</f>
        <v>0</v>
      </c>
      <c r="W292" s="158"/>
      <c r="X292" s="149"/>
      <c r="Y292" s="149"/>
      <c r="Z292" s="149"/>
      <c r="AA292" s="149"/>
      <c r="AB292" s="149"/>
      <c r="AC292" s="149"/>
      <c r="AD292" s="149"/>
      <c r="AE292" s="149"/>
      <c r="AF292" s="149"/>
      <c r="AG292" s="149" t="s">
        <v>507</v>
      </c>
      <c r="AH292" s="149"/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 x14ac:dyDescent="0.2">
      <c r="A293" s="176">
        <v>135</v>
      </c>
      <c r="B293" s="177" t="s">
        <v>510</v>
      </c>
      <c r="C293" s="186" t="s">
        <v>511</v>
      </c>
      <c r="D293" s="178" t="s">
        <v>379</v>
      </c>
      <c r="E293" s="179">
        <v>6</v>
      </c>
      <c r="F293" s="180"/>
      <c r="G293" s="181">
        <f>ROUND(E293*F293,2)</f>
        <v>0</v>
      </c>
      <c r="H293" s="180"/>
      <c r="I293" s="181">
        <f>ROUND(E293*H293,2)</f>
        <v>0</v>
      </c>
      <c r="J293" s="180"/>
      <c r="K293" s="181">
        <f>ROUND(E293*J293,2)</f>
        <v>0</v>
      </c>
      <c r="L293" s="181">
        <v>21</v>
      </c>
      <c r="M293" s="181">
        <f>G293*(1+L293/100)</f>
        <v>0</v>
      </c>
      <c r="N293" s="181">
        <v>0</v>
      </c>
      <c r="O293" s="181">
        <f>ROUND(E293*N293,2)</f>
        <v>0</v>
      </c>
      <c r="P293" s="181">
        <v>0</v>
      </c>
      <c r="Q293" s="181">
        <f>ROUND(E293*P293,2)</f>
        <v>0</v>
      </c>
      <c r="R293" s="181"/>
      <c r="S293" s="181" t="s">
        <v>168</v>
      </c>
      <c r="T293" s="182" t="s">
        <v>130</v>
      </c>
      <c r="U293" s="158">
        <v>0</v>
      </c>
      <c r="V293" s="158">
        <f>ROUND(E293*U293,2)</f>
        <v>0</v>
      </c>
      <c r="W293" s="158"/>
      <c r="X293" s="149"/>
      <c r="Y293" s="149"/>
      <c r="Z293" s="149"/>
      <c r="AA293" s="149"/>
      <c r="AB293" s="149"/>
      <c r="AC293" s="149"/>
      <c r="AD293" s="149"/>
      <c r="AE293" s="149"/>
      <c r="AF293" s="149"/>
      <c r="AG293" s="149" t="s">
        <v>507</v>
      </c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ht="22.5" outlineLevel="1" x14ac:dyDescent="0.2">
      <c r="A294" s="168">
        <v>136</v>
      </c>
      <c r="B294" s="169" t="s">
        <v>512</v>
      </c>
      <c r="C294" s="185" t="s">
        <v>513</v>
      </c>
      <c r="D294" s="170" t="s">
        <v>241</v>
      </c>
      <c r="E294" s="171">
        <v>56</v>
      </c>
      <c r="F294" s="172"/>
      <c r="G294" s="173">
        <f>ROUND(E294*F294,2)</f>
        <v>0</v>
      </c>
      <c r="H294" s="172"/>
      <c r="I294" s="173">
        <f>ROUND(E294*H294,2)</f>
        <v>0</v>
      </c>
      <c r="J294" s="172"/>
      <c r="K294" s="173">
        <f>ROUND(E294*J294,2)</f>
        <v>0</v>
      </c>
      <c r="L294" s="173">
        <v>21</v>
      </c>
      <c r="M294" s="173">
        <f>G294*(1+L294/100)</f>
        <v>0</v>
      </c>
      <c r="N294" s="173">
        <v>0</v>
      </c>
      <c r="O294" s="173">
        <f>ROUND(E294*N294,2)</f>
        <v>0</v>
      </c>
      <c r="P294" s="173">
        <v>0</v>
      </c>
      <c r="Q294" s="173">
        <f>ROUND(E294*P294,2)</f>
        <v>0</v>
      </c>
      <c r="R294" s="173"/>
      <c r="S294" s="173" t="s">
        <v>168</v>
      </c>
      <c r="T294" s="174" t="s">
        <v>130</v>
      </c>
      <c r="U294" s="158">
        <v>1</v>
      </c>
      <c r="V294" s="158">
        <f>ROUND(E294*U294,2)</f>
        <v>56</v>
      </c>
      <c r="W294" s="158"/>
      <c r="X294" s="149"/>
      <c r="Y294" s="149"/>
      <c r="Z294" s="149"/>
      <c r="AA294" s="149"/>
      <c r="AB294" s="149"/>
      <c r="AC294" s="149"/>
      <c r="AD294" s="149"/>
      <c r="AE294" s="149"/>
      <c r="AF294" s="149"/>
      <c r="AG294" s="149" t="s">
        <v>507</v>
      </c>
      <c r="AH294" s="149"/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 x14ac:dyDescent="0.2">
      <c r="A295" s="156"/>
      <c r="B295" s="157"/>
      <c r="C295" s="187" t="s">
        <v>407</v>
      </c>
      <c r="D295" s="159"/>
      <c r="E295" s="160">
        <v>49</v>
      </c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49"/>
      <c r="Y295" s="149"/>
      <c r="Z295" s="149"/>
      <c r="AA295" s="149"/>
      <c r="AB295" s="149"/>
      <c r="AC295" s="149"/>
      <c r="AD295" s="149"/>
      <c r="AE295" s="149"/>
      <c r="AF295" s="149"/>
      <c r="AG295" s="149" t="s">
        <v>152</v>
      </c>
      <c r="AH295" s="149">
        <v>5</v>
      </c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1" x14ac:dyDescent="0.2">
      <c r="A296" s="156"/>
      <c r="B296" s="157"/>
      <c r="C296" s="187" t="s">
        <v>413</v>
      </c>
      <c r="D296" s="159"/>
      <c r="E296" s="160">
        <v>1</v>
      </c>
      <c r="F296" s="158"/>
      <c r="G296" s="158"/>
      <c r="H296" s="158"/>
      <c r="I296" s="158"/>
      <c r="J296" s="158"/>
      <c r="K296" s="158"/>
      <c r="L296" s="158"/>
      <c r="M296" s="158"/>
      <c r="N296" s="158"/>
      <c r="O296" s="158"/>
      <c r="P296" s="158"/>
      <c r="Q296" s="158"/>
      <c r="R296" s="158"/>
      <c r="S296" s="158"/>
      <c r="T296" s="158"/>
      <c r="U296" s="158"/>
      <c r="V296" s="158"/>
      <c r="W296" s="158"/>
      <c r="X296" s="149"/>
      <c r="Y296" s="149"/>
      <c r="Z296" s="149"/>
      <c r="AA296" s="149"/>
      <c r="AB296" s="149"/>
      <c r="AC296" s="149"/>
      <c r="AD296" s="149"/>
      <c r="AE296" s="149"/>
      <c r="AF296" s="149"/>
      <c r="AG296" s="149" t="s">
        <v>152</v>
      </c>
      <c r="AH296" s="149">
        <v>5</v>
      </c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 x14ac:dyDescent="0.2">
      <c r="A297" s="156"/>
      <c r="B297" s="157"/>
      <c r="C297" s="187" t="s">
        <v>416</v>
      </c>
      <c r="D297" s="159"/>
      <c r="E297" s="160">
        <v>3</v>
      </c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49"/>
      <c r="Y297" s="149"/>
      <c r="Z297" s="149"/>
      <c r="AA297" s="149"/>
      <c r="AB297" s="149"/>
      <c r="AC297" s="149"/>
      <c r="AD297" s="149"/>
      <c r="AE297" s="149"/>
      <c r="AF297" s="149"/>
      <c r="AG297" s="149" t="s">
        <v>152</v>
      </c>
      <c r="AH297" s="149">
        <v>5</v>
      </c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1" x14ac:dyDescent="0.2">
      <c r="A298" s="156"/>
      <c r="B298" s="157"/>
      <c r="C298" s="187" t="s">
        <v>388</v>
      </c>
      <c r="D298" s="159"/>
      <c r="E298" s="160">
        <v>1</v>
      </c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49"/>
      <c r="Y298" s="149"/>
      <c r="Z298" s="149"/>
      <c r="AA298" s="149"/>
      <c r="AB298" s="149"/>
      <c r="AC298" s="149"/>
      <c r="AD298" s="149"/>
      <c r="AE298" s="149"/>
      <c r="AF298" s="149"/>
      <c r="AG298" s="149" t="s">
        <v>152</v>
      </c>
      <c r="AH298" s="149">
        <v>0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1" x14ac:dyDescent="0.2">
      <c r="A299" s="156"/>
      <c r="B299" s="157"/>
      <c r="C299" s="187" t="s">
        <v>391</v>
      </c>
      <c r="D299" s="159"/>
      <c r="E299" s="160">
        <v>2</v>
      </c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49"/>
      <c r="Y299" s="149"/>
      <c r="Z299" s="149"/>
      <c r="AA299" s="149"/>
      <c r="AB299" s="149"/>
      <c r="AC299" s="149"/>
      <c r="AD299" s="149"/>
      <c r="AE299" s="149"/>
      <c r="AF299" s="149"/>
      <c r="AG299" s="149" t="s">
        <v>152</v>
      </c>
      <c r="AH299" s="149">
        <v>5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x14ac:dyDescent="0.2">
      <c r="A300" s="162" t="s">
        <v>104</v>
      </c>
      <c r="B300" s="163" t="s">
        <v>77</v>
      </c>
      <c r="C300" s="184" t="s">
        <v>27</v>
      </c>
      <c r="D300" s="164"/>
      <c r="E300" s="165"/>
      <c r="F300" s="166"/>
      <c r="G300" s="166">
        <f>SUMIF(AG301:AG301,"&lt;&gt;NOR",G301:G301)</f>
        <v>0</v>
      </c>
      <c r="H300" s="166"/>
      <c r="I300" s="166">
        <f>SUM(I301:I301)</f>
        <v>0</v>
      </c>
      <c r="J300" s="166"/>
      <c r="K300" s="166">
        <f>SUM(K301:K301)</f>
        <v>0</v>
      </c>
      <c r="L300" s="166"/>
      <c r="M300" s="166">
        <f>SUM(M301:M301)</f>
        <v>0</v>
      </c>
      <c r="N300" s="166"/>
      <c r="O300" s="166">
        <f>SUM(O301:O301)</f>
        <v>0</v>
      </c>
      <c r="P300" s="166"/>
      <c r="Q300" s="166">
        <f>SUM(Q301:Q301)</f>
        <v>0</v>
      </c>
      <c r="R300" s="166"/>
      <c r="S300" s="166"/>
      <c r="T300" s="167"/>
      <c r="U300" s="161"/>
      <c r="V300" s="161">
        <f>SUM(V301:V301)</f>
        <v>0</v>
      </c>
      <c r="W300" s="161"/>
      <c r="AG300" t="s">
        <v>105</v>
      </c>
    </row>
    <row r="301" spans="1:60" outlineLevel="1" x14ac:dyDescent="0.2">
      <c r="A301" s="168">
        <v>137</v>
      </c>
      <c r="B301" s="169" t="s">
        <v>514</v>
      </c>
      <c r="C301" s="185" t="s">
        <v>515</v>
      </c>
      <c r="D301" s="170" t="s">
        <v>379</v>
      </c>
      <c r="E301" s="171">
        <v>180</v>
      </c>
      <c r="F301" s="172"/>
      <c r="G301" s="173">
        <f>ROUND(E301*F301,2)</f>
        <v>0</v>
      </c>
      <c r="H301" s="172"/>
      <c r="I301" s="173">
        <f>ROUND(E301*H301,2)</f>
        <v>0</v>
      </c>
      <c r="J301" s="172"/>
      <c r="K301" s="173">
        <f>ROUND(E301*J301,2)</f>
        <v>0</v>
      </c>
      <c r="L301" s="173">
        <v>21</v>
      </c>
      <c r="M301" s="173">
        <f>G301*(1+L301/100)</f>
        <v>0</v>
      </c>
      <c r="N301" s="173">
        <v>0</v>
      </c>
      <c r="O301" s="173">
        <f>ROUND(E301*N301,2)</f>
        <v>0</v>
      </c>
      <c r="P301" s="173">
        <v>0</v>
      </c>
      <c r="Q301" s="173">
        <f>ROUND(E301*P301,2)</f>
        <v>0</v>
      </c>
      <c r="R301" s="173"/>
      <c r="S301" s="173" t="s">
        <v>168</v>
      </c>
      <c r="T301" s="174" t="s">
        <v>130</v>
      </c>
      <c r="U301" s="158">
        <v>0</v>
      </c>
      <c r="V301" s="158">
        <f>ROUND(E301*U301,2)</f>
        <v>0</v>
      </c>
      <c r="W301" s="158"/>
      <c r="X301" s="149"/>
      <c r="Y301" s="149"/>
      <c r="Z301" s="149"/>
      <c r="AA301" s="149"/>
      <c r="AB301" s="149"/>
      <c r="AC301" s="149"/>
      <c r="AD301" s="149"/>
      <c r="AE301" s="149"/>
      <c r="AF301" s="149"/>
      <c r="AG301" s="149" t="s">
        <v>111</v>
      </c>
      <c r="AH301" s="149"/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x14ac:dyDescent="0.2">
      <c r="A302" s="5"/>
      <c r="B302" s="6"/>
      <c r="C302" s="188"/>
      <c r="D302" s="8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AE302">
        <v>15</v>
      </c>
      <c r="AF302">
        <v>21</v>
      </c>
    </row>
    <row r="303" spans="1:60" x14ac:dyDescent="0.2">
      <c r="A303" s="152"/>
      <c r="B303" s="153" t="s">
        <v>29</v>
      </c>
      <c r="C303" s="189"/>
      <c r="D303" s="154"/>
      <c r="E303" s="155"/>
      <c r="F303" s="155"/>
      <c r="G303" s="183">
        <f>G8+G18+G22+G100+G105+G157+G209+G270+G276+G280+G286+G300</f>
        <v>0</v>
      </c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AE303">
        <f>SUMIF(L7:L301,AE302,G7:G301)</f>
        <v>0</v>
      </c>
      <c r="AF303">
        <f>SUMIF(L7:L301,AF302,G7:G301)</f>
        <v>0</v>
      </c>
      <c r="AG303" t="s">
        <v>516</v>
      </c>
    </row>
    <row r="304" spans="1:60" x14ac:dyDescent="0.2">
      <c r="C304" s="190"/>
      <c r="D304" s="140"/>
      <c r="AG304" t="s">
        <v>518</v>
      </c>
    </row>
    <row r="305" spans="4:4" x14ac:dyDescent="0.2">
      <c r="D305" s="140"/>
    </row>
    <row r="306" spans="4:4" x14ac:dyDescent="0.2">
      <c r="D306" s="140"/>
    </row>
    <row r="307" spans="4:4" x14ac:dyDescent="0.2">
      <c r="D307" s="140"/>
    </row>
    <row r="308" spans="4:4" x14ac:dyDescent="0.2">
      <c r="D308" s="140"/>
    </row>
    <row r="309" spans="4:4" x14ac:dyDescent="0.2">
      <c r="D309" s="140"/>
    </row>
    <row r="310" spans="4:4" x14ac:dyDescent="0.2">
      <c r="D310" s="140"/>
    </row>
    <row r="311" spans="4:4" x14ac:dyDescent="0.2">
      <c r="D311" s="140"/>
    </row>
    <row r="312" spans="4:4" x14ac:dyDescent="0.2">
      <c r="D312" s="140"/>
    </row>
    <row r="313" spans="4:4" x14ac:dyDescent="0.2">
      <c r="D313" s="140"/>
    </row>
    <row r="314" spans="4:4" x14ac:dyDescent="0.2">
      <c r="D314" s="140"/>
    </row>
    <row r="315" spans="4:4" x14ac:dyDescent="0.2">
      <c r="D315" s="140"/>
    </row>
    <row r="316" spans="4:4" x14ac:dyDescent="0.2">
      <c r="D316" s="140"/>
    </row>
    <row r="317" spans="4:4" x14ac:dyDescent="0.2">
      <c r="D317" s="140"/>
    </row>
    <row r="318" spans="4:4" x14ac:dyDescent="0.2">
      <c r="D318" s="140"/>
    </row>
    <row r="319" spans="4:4" x14ac:dyDescent="0.2">
      <c r="D319" s="140"/>
    </row>
    <row r="320" spans="4:4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  <row r="4998" spans="4:4" x14ac:dyDescent="0.2">
      <c r="D4998" s="140"/>
    </row>
    <row r="4999" spans="4:4" x14ac:dyDescent="0.2">
      <c r="D4999" s="140"/>
    </row>
    <row r="5000" spans="4:4" x14ac:dyDescent="0.2">
      <c r="D5000" s="140"/>
    </row>
  </sheetData>
  <mergeCells count="70">
    <mergeCell ref="C279:G279"/>
    <mergeCell ref="C282:G282"/>
    <mergeCell ref="C284:G284"/>
    <mergeCell ref="C290:G290"/>
    <mergeCell ref="C195:G195"/>
    <mergeCell ref="C198:G198"/>
    <mergeCell ref="C202:G202"/>
    <mergeCell ref="C260:G260"/>
    <mergeCell ref="C274:G274"/>
    <mergeCell ref="C275:G275"/>
    <mergeCell ref="C187:G187"/>
    <mergeCell ref="C166:G166"/>
    <mergeCell ref="C168:G168"/>
    <mergeCell ref="C169:G169"/>
    <mergeCell ref="C171:G171"/>
    <mergeCell ref="C172:G172"/>
    <mergeCell ref="C174:G174"/>
    <mergeCell ref="C175:G175"/>
    <mergeCell ref="C178:G178"/>
    <mergeCell ref="C180:G180"/>
    <mergeCell ref="C182:G182"/>
    <mergeCell ref="C184:G184"/>
    <mergeCell ref="C165:G165"/>
    <mergeCell ref="C146:G146"/>
    <mergeCell ref="C148:G148"/>
    <mergeCell ref="C149:G149"/>
    <mergeCell ref="C150:G150"/>
    <mergeCell ref="C151:G151"/>
    <mergeCell ref="C152:G152"/>
    <mergeCell ref="C153:G153"/>
    <mergeCell ref="C159:G159"/>
    <mergeCell ref="C160:G160"/>
    <mergeCell ref="C162:G162"/>
    <mergeCell ref="C163:G163"/>
    <mergeCell ref="C145:G145"/>
    <mergeCell ref="C131:G131"/>
    <mergeCell ref="C132:G132"/>
    <mergeCell ref="C133:G133"/>
    <mergeCell ref="C134:G134"/>
    <mergeCell ref="C135:G135"/>
    <mergeCell ref="C136:G136"/>
    <mergeCell ref="C139:G139"/>
    <mergeCell ref="C140:G140"/>
    <mergeCell ref="C141:G141"/>
    <mergeCell ref="C143:G143"/>
    <mergeCell ref="C144:G144"/>
    <mergeCell ref="C130:G130"/>
    <mergeCell ref="C29:G29"/>
    <mergeCell ref="C43:G43"/>
    <mergeCell ref="C99:G99"/>
    <mergeCell ref="C102:G102"/>
    <mergeCell ref="C103:G103"/>
    <mergeCell ref="C122:G122"/>
    <mergeCell ref="C123:G123"/>
    <mergeCell ref="C124:G124"/>
    <mergeCell ref="C125:G125"/>
    <mergeCell ref="C127:G127"/>
    <mergeCell ref="C129:G129"/>
    <mergeCell ref="C28:G28"/>
    <mergeCell ref="A1:G1"/>
    <mergeCell ref="C2:G2"/>
    <mergeCell ref="C3:G3"/>
    <mergeCell ref="C4:G4"/>
    <mergeCell ref="C10:G10"/>
    <mergeCell ref="C12:G12"/>
    <mergeCell ref="C14:G14"/>
    <mergeCell ref="C15:G15"/>
    <mergeCell ref="C17:G17"/>
    <mergeCell ref="C24:G24"/>
    <mergeCell ref="C26:G26"/>
  </mergeCells>
  <pageMargins left="0.25" right="0.25" top="0.75" bottom="0.75" header="0.3" footer="0.3"/>
  <pageSetup paperSize="9" scale="74" fitToHeight="0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01 1.4.1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1.4.1 Pol'!Názvy_tisku</vt:lpstr>
      <vt:lpstr>oadresa</vt:lpstr>
      <vt:lpstr>Stavba!Objednatel</vt:lpstr>
      <vt:lpstr>Stavba!Objekt</vt:lpstr>
      <vt:lpstr>'SO 01 1.4.1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Marková Lenka</dc:creator>
  <cp:lastModifiedBy>Marková Lenka</cp:lastModifiedBy>
  <cp:lastPrinted>2018-10-04T10:33:44Z</cp:lastPrinted>
  <dcterms:created xsi:type="dcterms:W3CDTF">2009-04-08T07:15:50Z</dcterms:created>
  <dcterms:modified xsi:type="dcterms:W3CDTF">2018-10-09T07:05:06Z</dcterms:modified>
</cp:coreProperties>
</file>